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84" firstSheet="7" activeTab="14"/>
  </bookViews>
  <sheets>
    <sheet name="附表1一般公共预算收入预算表" sheetId="1" r:id="rId1"/>
    <sheet name="改附表2一般公共预算支出预算表" sheetId="2" r:id="rId2"/>
    <sheet name="附表3一般公共预算本级支出预算表" sheetId="3" r:id="rId3"/>
    <sheet name="附表4一般公共预算基本支出预算表 " sheetId="4" r:id="rId4"/>
    <sheet name="改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Sheet1" sheetId="18" r:id="rId18"/>
    <sheet name="Sheet2" sheetId="19" r:id="rId19"/>
  </sheets>
  <definedNames>
    <definedName name="_xlnm.Print_Area" localSheetId="1">'改附表2一般公共预算支出预算表'!$A$2:$D$29</definedName>
    <definedName name="_xlnm.Print_Titles" localSheetId="9">'附表10政府性基金收入预算表'!$3:$4</definedName>
    <definedName name="_xlnm.Print_Titles" localSheetId="10">'附表11政府性基金支出预算表'!$3:$4</definedName>
    <definedName name="_xlnm.Print_Titles" localSheetId="13">'附表14国资预算收入预算表 '!$3:$4</definedName>
    <definedName name="_xlnm.Print_Titles" localSheetId="14">'附表15国资预算支出预算表 '!$3:$4</definedName>
    <definedName name="_xlnm.Print_Titles" localSheetId="15">'附表16社保基金收入预算表'!$3:$4</definedName>
    <definedName name="_xlnm.Print_Titles" localSheetId="16">'附表17社保基金支出预算表 '!$3:$4</definedName>
    <definedName name="_xlnm.Print_Titles" localSheetId="1">'改附表2一般公共预算支出预算表'!$3:$4</definedName>
    <definedName name="_xlnm.Print_Titles" localSheetId="2">'附表3一般公共预算本级支出预算表'!$3:$4</definedName>
    <definedName name="_xlnm.Print_Titles" localSheetId="3">'附表4一般公共预算基本支出预算表 '!$3:$4</definedName>
    <definedName name="_xlnm.Print_Titles" localSheetId="6">'附表7一般性转移支付分地区预算表 '!$3:$4</definedName>
    <definedName name="_xlnm.Print_Titles" localSheetId="7">'附表8专项转移支付分地区预算表'!$3:$4</definedName>
  </definedNames>
  <calcPr fullCalcOnLoad="1"/>
</workbook>
</file>

<file path=xl/sharedStrings.xml><?xml version="1.0" encoding="utf-8"?>
<sst xmlns="http://schemas.openxmlformats.org/spreadsheetml/2006/main" count="1065" uniqueCount="859">
  <si>
    <t>附表1</t>
  </si>
  <si>
    <t>濉溪县本级2024年一般公共预算收入预算表</t>
  </si>
  <si>
    <t>单位：万元</t>
  </si>
  <si>
    <t>项       目</t>
  </si>
  <si>
    <t>2024年预算数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</si>
  <si>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</si>
  <si>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</si>
  <si>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</si>
  <si>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</si>
  <si>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</si>
  <si>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</si>
  <si>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</si>
  <si>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</si>
  <si>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</si>
  <si>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</si>
  <si>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</si>
  <si>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</si>
  <si>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</si>
  <si>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环保税</t>
  </si>
  <si>
    <t xml:space="preserve">       其他税收收入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</si>
  <si>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</si>
  <si>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</si>
  <si>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</si>
  <si>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</si>
  <si>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</si>
  <si>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</si>
  <si>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</si>
  <si>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</si>
  <si>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</si>
  <si>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    收入合计</t>
  </si>
  <si>
    <t xml:space="preserve"> 加： 上级税收返还和转移支付收入</t>
  </si>
  <si>
    <t xml:space="preserve">          税收返还收入</t>
  </si>
  <si>
    <t xml:space="preserve">          一般性转移支付收入</t>
  </si>
  <si>
    <t xml:space="preserve">          专项转移支付收入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</si>
  <si>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</si>
  <si>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</si>
  <si>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</si>
  <si>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动用预算稳定调节基金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</si>
  <si>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</si>
  <si>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</si>
  <si>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</si>
  <si>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</si>
  <si>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</si>
  <si>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濉溪县本级2024年一般公共预算支出预算表                                                    </t>
  </si>
  <si>
    <t>加：上级提前下达转移支付数</t>
  </si>
  <si>
    <t>2024年预算合计数</t>
  </si>
  <si>
    <t>一、本级支出</t>
  </si>
  <si>
    <t xml:space="preserve">    一般公共服务支出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</si>
  <si>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</si>
  <si>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</si>
  <si>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</si>
  <si>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</si>
  <si>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</si>
  <si>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</si>
  <si>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</si>
  <si>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</si>
  <si>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</si>
  <si>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</si>
  <si>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</si>
  <si>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资源勘探工业信息等支出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</si>
  <si>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</si>
  <si>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</si>
  <si>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</si>
  <si>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</si>
  <si>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</si>
  <si>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</si>
  <si>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灾害防治及应急管理支出</t>
  </si>
  <si>
    <t xml:space="preserve">    预备费</t>
  </si>
  <si>
    <t xml:space="preserve">    其他支出</t>
  </si>
  <si>
    <t xml:space="preserve">    债券还本支出</t>
  </si>
  <si>
    <t xml:space="preserve">    债券付息支出</t>
  </si>
  <si>
    <t xml:space="preserve">    债务发行费用支出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</si>
  <si>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</si>
  <si>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</si>
  <si>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</si>
  <si>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</si>
  <si>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</si>
  <si>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补助市县支出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</si>
  <si>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</si>
  <si>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</si>
  <si>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</si>
  <si>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</si>
  <si>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支出合计</t>
  </si>
  <si>
    <t>附表3</t>
  </si>
  <si>
    <t xml:space="preserve">濉溪县本级2024年一般公共预算本级支出预算表                                                    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</si>
  <si>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</si>
  <si>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</si>
  <si>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</si>
  <si>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</si>
  <si>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</si>
  <si>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</si>
  <si>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代表工作</t>
  </si>
  <si>
    <t xml:space="preserve">    人大信访工作</t>
  </si>
  <si>
    <t xml:space="preserve">  政协事务</t>
  </si>
  <si>
    <t xml:space="preserve">    政协会议</t>
  </si>
  <si>
    <t xml:space="preserve">  政府办公厅（室）及相关机构事务</t>
  </si>
  <si>
    <t xml:space="preserve">    信访事务</t>
  </si>
  <si>
    <t xml:space="preserve">    事业运行</t>
  </si>
  <si>
    <t xml:space="preserve">    其他政府办公厅（室）及相关机构事务支出</t>
  </si>
  <si>
    <t xml:space="preserve">  发展与改革事务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</si>
  <si>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</si>
  <si>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</si>
  <si>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</si>
  <si>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</si>
  <si>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</si>
  <si>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</si>
  <si>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</si>
  <si>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</si>
  <si>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</si>
  <si>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</si>
  <si>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</si>
  <si>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审计事务</t>
  </si>
  <si>
    <t xml:space="preserve">    审计业务</t>
  </si>
  <si>
    <t xml:space="preserve">  人力资源事务</t>
  </si>
  <si>
    <t xml:space="preserve">    其他人力资源事务支出</t>
  </si>
  <si>
    <t xml:space="preserve">  纪检监察事务</t>
  </si>
  <si>
    <t xml:space="preserve">  商贸事务</t>
  </si>
  <si>
    <t xml:space="preserve">    对外贸易管理</t>
  </si>
  <si>
    <t xml:space="preserve">    招商引资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</si>
  <si>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</si>
  <si>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</si>
  <si>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</si>
  <si>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</si>
  <si>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</si>
  <si>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</si>
  <si>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</si>
  <si>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</si>
  <si>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</si>
  <si>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</si>
  <si>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</si>
  <si>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</si>
  <si>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</si>
  <si>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</si>
  <si>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</si>
  <si>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</si>
  <si>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</si>
  <si>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</si>
  <si>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</si>
  <si>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</si>
  <si>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</si>
  <si>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</si>
  <si>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药品事务</t>
  </si>
  <si>
    <t xml:space="preserve">    食品安全监管</t>
  </si>
  <si>
    <t xml:space="preserve">    化妆品事务</t>
  </si>
  <si>
    <t xml:space="preserve">    其他市场监督管理事务</t>
  </si>
  <si>
    <t xml:space="preserve">  其他一般公共服务支出</t>
  </si>
  <si>
    <t xml:space="preserve">    其他一般公共服务支出</t>
  </si>
  <si>
    <t>二、国防支出</t>
  </si>
  <si>
    <t xml:space="preserve">    人民防空</t>
  </si>
  <si>
    <t>三、公共安全支出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</si>
  <si>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</si>
  <si>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</si>
  <si>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</si>
  <si>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</si>
  <si>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“两庭”建设</t>
  </si>
  <si>
    <t xml:space="preserve">  司法</t>
  </si>
  <si>
    <t xml:space="preserve">    行政运行（司法）</t>
  </si>
  <si>
    <t xml:space="preserve">    基层司法业务</t>
  </si>
  <si>
    <t xml:space="preserve">    法律援助</t>
  </si>
  <si>
    <t xml:space="preserve">    社区矫正</t>
  </si>
  <si>
    <t xml:space="preserve">  其他公共安全支出</t>
  </si>
  <si>
    <t>四、教育支出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</si>
  <si>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</si>
  <si>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</si>
  <si>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</si>
  <si>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</si>
  <si>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</si>
  <si>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</si>
  <si>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</si>
  <si>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</si>
  <si>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</si>
  <si>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</si>
  <si>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高等职业教育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</si>
  <si>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</si>
  <si>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</si>
  <si>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</si>
  <si>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</si>
  <si>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</si>
  <si>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</si>
  <si>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</si>
  <si>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</si>
  <si>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</si>
  <si>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</si>
  <si>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</si>
  <si>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</si>
  <si>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</si>
  <si>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</si>
  <si>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五、科学技术支出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</si>
  <si>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</si>
  <si>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</si>
  <si>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</si>
  <si>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重点实验室及相关设施</t>
  </si>
  <si>
    <t xml:space="preserve">  科技条件与服务</t>
  </si>
  <si>
    <t xml:space="preserve">    其他科技条件与服务支出</t>
  </si>
  <si>
    <t xml:space="preserve">  科学技术普及</t>
  </si>
  <si>
    <t xml:space="preserve">    机构运行</t>
  </si>
  <si>
    <t xml:space="preserve">    科普活动</t>
  </si>
  <si>
    <t xml:space="preserve">    学术交流活动</t>
  </si>
  <si>
    <t xml:space="preserve">    科技馆站</t>
  </si>
  <si>
    <t xml:space="preserve">  科技交流与合作</t>
  </si>
  <si>
    <t xml:space="preserve">    其他科技交流与合作支出</t>
  </si>
  <si>
    <t xml:space="preserve">  其他科学技术支出</t>
  </si>
  <si>
    <t xml:space="preserve">    其他科学技术支出</t>
  </si>
  <si>
    <t>六、文化旅游体育与传媒支出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</si>
  <si>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</si>
  <si>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</si>
  <si>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</si>
  <si>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</si>
  <si>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</si>
  <si>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</si>
  <si>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</si>
  <si>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</si>
  <si>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</si>
  <si>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</si>
  <si>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</si>
  <si>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体育训练</t>
  </si>
  <si>
    <t xml:space="preserve">    体育场馆</t>
  </si>
  <si>
    <t xml:space="preserve">    其他体育支出</t>
  </si>
  <si>
    <t xml:space="preserve">  新闻出版电影</t>
  </si>
  <si>
    <t xml:space="preserve">    其他新闻出版电影支出</t>
  </si>
  <si>
    <t xml:space="preserve">  广播电视</t>
  </si>
  <si>
    <t xml:space="preserve">    广播</t>
  </si>
  <si>
    <t xml:space="preserve">    其他广播电视支出</t>
  </si>
  <si>
    <t xml:space="preserve">  其他文化体育与传媒支出</t>
  </si>
  <si>
    <t xml:space="preserve">    其他文化体育与传媒支出</t>
  </si>
  <si>
    <t>七、社会保障和就业支出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</si>
  <si>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</si>
  <si>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</si>
  <si>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</si>
  <si>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</si>
  <si>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</si>
  <si>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</si>
  <si>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</si>
  <si>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</si>
  <si>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</si>
  <si>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</si>
  <si>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</si>
  <si>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</si>
  <si>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</si>
  <si>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</si>
  <si>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</si>
  <si>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</si>
  <si>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</si>
  <si>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</si>
  <si>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</si>
  <si>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</si>
  <si>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</si>
  <si>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</si>
  <si>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</si>
  <si>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</si>
  <si>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</si>
  <si>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 儿童福利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</si>
  <si>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</si>
  <si>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</si>
  <si>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</si>
  <si>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</si>
  <si>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</si>
  <si>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</si>
  <si>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</si>
  <si>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</si>
  <si>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</si>
  <si>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</si>
  <si>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</si>
  <si>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</si>
  <si>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</si>
  <si>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</si>
  <si>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</si>
  <si>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</si>
  <si>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</si>
  <si>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</si>
  <si>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</si>
  <si>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</si>
  <si>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</si>
  <si>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</si>
  <si>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</si>
  <si>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其他社会保障和就业支出</t>
  </si>
  <si>
    <t xml:space="preserve">    其他社会保障和就业支出</t>
  </si>
  <si>
    <t>八、卫生健康支出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</si>
  <si>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</si>
  <si>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</si>
  <si>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</si>
  <si>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</si>
  <si>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</si>
  <si>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</si>
  <si>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其他专科医院</t>
  </si>
  <si>
    <t xml:space="preserve">    处理医疗欠费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</si>
  <si>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</si>
  <si>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</si>
  <si>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</si>
  <si>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</si>
  <si>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</si>
  <si>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</si>
  <si>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</si>
  <si>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</si>
  <si>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采供血机构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</si>
  <si>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</si>
  <si>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</si>
  <si>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</si>
  <si>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</si>
  <si>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</si>
  <si>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</si>
  <si>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</si>
  <si>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</si>
  <si>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</si>
  <si>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</si>
  <si>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</si>
  <si>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</si>
  <si>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</si>
  <si>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</si>
  <si>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</si>
  <si>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</si>
  <si>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</si>
  <si>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</si>
  <si>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</si>
  <si>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</si>
  <si>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</si>
  <si>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</si>
  <si>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</si>
  <si>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</si>
  <si>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</si>
  <si>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</si>
  <si>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</si>
  <si>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九、节能环保支出</t>
  </si>
  <si>
    <t xml:space="preserve">  环境保护管理事务</t>
  </si>
  <si>
    <t xml:space="preserve">    生态环境保护宣传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</si>
  <si>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</si>
  <si>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</si>
  <si>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</si>
  <si>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</si>
  <si>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污染防治</t>
  </si>
  <si>
    <t xml:space="preserve">    大气</t>
  </si>
  <si>
    <t xml:space="preserve">    其他污染防治支出</t>
  </si>
  <si>
    <t xml:space="preserve">    其他污染减排支出</t>
  </si>
  <si>
    <t>十、城乡社区支出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</si>
  <si>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</si>
  <si>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</si>
  <si>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</si>
  <si>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</si>
  <si>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</si>
  <si>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</si>
  <si>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</si>
  <si>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</si>
  <si>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</si>
  <si>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</si>
  <si>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</si>
  <si>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</si>
  <si>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</si>
  <si>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</si>
  <si>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</si>
  <si>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</si>
  <si>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十一、农林水支出</t>
  </si>
  <si>
    <t xml:space="preserve">  农业</t>
  </si>
  <si>
    <t xml:space="preserve">    病虫害控制</t>
  </si>
  <si>
    <t xml:space="preserve">    农产品质量安全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</si>
  <si>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</si>
  <si>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</si>
  <si>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</si>
  <si>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</si>
  <si>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</si>
  <si>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农田建设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</si>
  <si>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</si>
  <si>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</si>
  <si>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</si>
  <si>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</si>
  <si>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森林资源管理</t>
  </si>
  <si>
    <t xml:space="preserve">    森林生态效益补偿</t>
  </si>
  <si>
    <t xml:space="preserve">    湿地保护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</si>
  <si>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</si>
  <si>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</si>
  <si>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</si>
  <si>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</si>
  <si>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</si>
  <si>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</si>
  <si>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</si>
  <si>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</si>
  <si>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</si>
  <si>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</si>
  <si>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农田水利</t>
  </si>
  <si>
    <t xml:space="preserve">    江河湖库水系综合整治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</si>
  <si>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</si>
  <si>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</si>
  <si>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</si>
  <si>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</si>
  <si>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扶贫事业机构</t>
  </si>
  <si>
    <t xml:space="preserve">    其他扶贫支出</t>
  </si>
  <si>
    <t xml:space="preserve">  农业综合开发</t>
  </si>
  <si>
    <t xml:space="preserve">    机构运行（农业综合开发）</t>
  </si>
  <si>
    <t xml:space="preserve">    产业化发展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</si>
  <si>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</si>
  <si>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</si>
  <si>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</si>
  <si>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</si>
  <si>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</si>
  <si>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</si>
  <si>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</si>
  <si>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</si>
  <si>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其他农林水支出</t>
  </si>
  <si>
    <t xml:space="preserve">    其他农林水支出</t>
  </si>
  <si>
    <t>十二、交通运输支出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</si>
  <si>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</si>
  <si>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</si>
  <si>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</si>
  <si>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</si>
  <si>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海事管理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</si>
  <si>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</si>
  <si>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</si>
  <si>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</si>
  <si>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</si>
  <si>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车辆购置税支出</t>
  </si>
  <si>
    <t xml:space="preserve">    车辆购置税用于公路等基础设施建设支出</t>
  </si>
  <si>
    <t xml:space="preserve">  其他交通运输支出</t>
  </si>
  <si>
    <t xml:space="preserve">    公共交通运营补助</t>
  </si>
  <si>
    <t>十三、资源勘探信息等支出</t>
  </si>
  <si>
    <t xml:space="preserve">  资源勘探开发</t>
  </si>
  <si>
    <t xml:space="preserve">  制造业</t>
  </si>
  <si>
    <t xml:space="preserve">    其他制造业支出</t>
  </si>
  <si>
    <t xml:space="preserve">  工业和信息产业监管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</si>
  <si>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</si>
  <si>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</si>
  <si>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</si>
  <si>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</si>
  <si>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技术改造支出</t>
  </si>
  <si>
    <t xml:space="preserve">    其他资源勘探信息等支出</t>
  </si>
  <si>
    <t>十四、商业服务业等支出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</si>
  <si>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</si>
  <si>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</si>
  <si>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</si>
  <si>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</si>
  <si>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</t>
  </si>
  <si>
    <t xml:space="preserve">    其他商业服务业等支出</t>
  </si>
  <si>
    <t>十五、金融支出</t>
  </si>
  <si>
    <t xml:space="preserve">  其他金融支出</t>
  </si>
  <si>
    <t xml:space="preserve">    其他金融支出</t>
  </si>
  <si>
    <t>十六、援助其他地区支出</t>
  </si>
  <si>
    <t xml:space="preserve">  住房保障</t>
  </si>
  <si>
    <t xml:space="preserve">    住房保障</t>
  </si>
  <si>
    <t>十七、自然资源海洋气象等支出</t>
  </si>
  <si>
    <t xml:space="preserve">  自然资源事务</t>
  </si>
  <si>
    <t xml:space="preserve">    土地资源利用与保护</t>
  </si>
  <si>
    <t xml:space="preserve">    其他自然资源事务支出</t>
  </si>
  <si>
    <t xml:space="preserve">  气象事务</t>
  </si>
  <si>
    <t xml:space="preserve">    气象事业机构</t>
  </si>
  <si>
    <t xml:space="preserve">    其他气象事务支出</t>
  </si>
  <si>
    <t>十八、住房保障支出</t>
  </si>
  <si>
    <t xml:space="preserve">  保障性安居工程支出</t>
  </si>
  <si>
    <t xml:space="preserve">    农村危房改造</t>
  </si>
  <si>
    <t xml:space="preserve">    保障性住房租金补贴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</si>
  <si>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</si>
  <si>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</si>
  <si>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</si>
  <si>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</si>
  <si>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</si>
  <si>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住房公积金管理</t>
  </si>
  <si>
    <t>十九、粮油物资储备支出</t>
  </si>
  <si>
    <t xml:space="preserve">  粮油事务</t>
  </si>
  <si>
    <t xml:space="preserve">    粮食信息统计</t>
  </si>
  <si>
    <t xml:space="preserve">    其他粮油事务支出</t>
  </si>
  <si>
    <t xml:space="preserve">  粮油储备</t>
  </si>
  <si>
    <t xml:space="preserve">    其他储备粮油补贴</t>
  </si>
  <si>
    <t>二十、灾害防治及应急管理支出</t>
  </si>
  <si>
    <t xml:space="preserve">  应急管理事务</t>
  </si>
  <si>
    <t xml:space="preserve">  自然灾害救灾及恢复重建支出</t>
  </si>
  <si>
    <t xml:space="preserve">    地方自然灾害生活补助</t>
  </si>
  <si>
    <t>二十一、预备费</t>
  </si>
  <si>
    <t>二十二、其他支出</t>
  </si>
  <si>
    <t xml:space="preserve">    年初预留</t>
  </si>
  <si>
    <t xml:space="preserve"> 二十三、 债务还本支出</t>
  </si>
  <si>
    <t xml:space="preserve"> 二十四、 债券付息支出</t>
  </si>
  <si>
    <t xml:space="preserve"> 二十五、债务发行费用支出</t>
  </si>
  <si>
    <t>附表4</t>
  </si>
  <si>
    <t xml:space="preserve">濉溪县本级2024年一般公共预算本级基本支出预算表  </t>
  </si>
  <si>
    <t>机关工资福利支出</t>
  </si>
  <si>
    <r>
      <t xml:space="preserve">       </t>
    </r>
    <r>
      <rPr>
        <sz val="11"/>
        <rFont val="宋体"/>
        <family val="0"/>
      </rPr>
      <t>工资奖金津补贴</t>
    </r>
  </si>
  <si>
    <r>
      <t xml:space="preserve">       </t>
    </r>
    <r>
      <rPr>
        <sz val="11"/>
        <rFont val="宋体"/>
        <family val="0"/>
      </rPr>
      <t>社会保障缴费</t>
    </r>
  </si>
  <si>
    <r>
      <t xml:space="preserve">       </t>
    </r>
    <r>
      <rPr>
        <sz val="11"/>
        <rFont val="宋体"/>
        <family val="0"/>
      </rPr>
      <t>住房公积金</t>
    </r>
  </si>
  <si>
    <r>
      <t xml:space="preserve">       </t>
    </r>
    <r>
      <rPr>
        <sz val="11"/>
        <rFont val="宋体"/>
        <family val="0"/>
      </rPr>
      <t>其他工资福利支出</t>
    </r>
  </si>
  <si>
    <t>机关商品和服务支出</t>
  </si>
  <si>
    <r>
      <t xml:space="preserve">       </t>
    </r>
    <r>
      <rPr>
        <sz val="11"/>
        <rFont val="宋体"/>
        <family val="0"/>
      </rPr>
      <t>办公经费</t>
    </r>
  </si>
  <si>
    <r>
      <t xml:space="preserve">       </t>
    </r>
    <r>
      <rPr>
        <sz val="11"/>
        <rFont val="宋体"/>
        <family val="0"/>
      </rPr>
      <t>会议费</t>
    </r>
  </si>
  <si>
    <r>
      <t xml:space="preserve">       </t>
    </r>
    <r>
      <rPr>
        <sz val="11"/>
        <rFont val="宋体"/>
        <family val="0"/>
      </rPr>
      <t>培训费</t>
    </r>
  </si>
  <si>
    <r>
      <t xml:space="preserve">       </t>
    </r>
    <r>
      <rPr>
        <sz val="11"/>
        <rFont val="宋体"/>
        <family val="0"/>
      </rPr>
      <t>专用材料购置费</t>
    </r>
  </si>
  <si>
    <r>
      <t xml:space="preserve">       </t>
    </r>
    <r>
      <rPr>
        <sz val="11"/>
        <rFont val="宋体"/>
        <family val="0"/>
      </rPr>
      <t>委托业务费</t>
    </r>
  </si>
  <si>
    <r>
      <t xml:space="preserve">       </t>
    </r>
    <r>
      <rPr>
        <sz val="11"/>
        <rFont val="宋体"/>
        <family val="0"/>
      </rPr>
      <t>公务接待费</t>
    </r>
  </si>
  <si>
    <r>
      <t xml:space="preserve">       </t>
    </r>
    <r>
      <rPr>
        <sz val="11"/>
        <rFont val="宋体"/>
        <family val="0"/>
      </rPr>
      <t>因公出国（境）费用</t>
    </r>
  </si>
  <si>
    <r>
      <t xml:space="preserve">       </t>
    </r>
    <r>
      <rPr>
        <sz val="11"/>
        <rFont val="宋体"/>
        <family val="0"/>
      </rPr>
      <t>公务用车运行维护费</t>
    </r>
  </si>
  <si>
    <r>
      <t xml:space="preserve">       </t>
    </r>
    <r>
      <rPr>
        <sz val="11"/>
        <rFont val="宋体"/>
        <family val="0"/>
      </rPr>
      <t>维修（护）费</t>
    </r>
  </si>
  <si>
    <r>
      <t xml:space="preserve">       </t>
    </r>
    <r>
      <rPr>
        <sz val="11"/>
        <rFont val="宋体"/>
        <family val="0"/>
      </rPr>
      <t>其他商品和服务支出</t>
    </r>
  </si>
  <si>
    <t>机关资本性支出（一）</t>
  </si>
  <si>
    <r>
      <t xml:space="preserve">       </t>
    </r>
    <r>
      <rPr>
        <sz val="11"/>
        <rFont val="宋体"/>
        <family val="0"/>
      </rPr>
      <t>设备购置</t>
    </r>
  </si>
  <si>
    <r>
      <t xml:space="preserve">       </t>
    </r>
    <r>
      <rPr>
        <sz val="11"/>
        <rFont val="宋体"/>
        <family val="0"/>
      </rPr>
      <t>其他资本性支出</t>
    </r>
  </si>
  <si>
    <t>对事业单位经常性补助</t>
  </si>
  <si>
    <r>
      <t xml:space="preserve">       </t>
    </r>
    <r>
      <rPr>
        <sz val="11"/>
        <rFont val="宋体"/>
        <family val="0"/>
      </rPr>
      <t>工资福利支出</t>
    </r>
  </si>
  <si>
    <r>
      <t xml:space="preserve">       </t>
    </r>
    <r>
      <rPr>
        <sz val="11"/>
        <rFont val="宋体"/>
        <family val="0"/>
      </rPr>
      <t>商品和服务支出</t>
    </r>
  </si>
  <si>
    <t>对事业单位资本性补助</t>
  </si>
  <si>
    <r>
      <t xml:space="preserve">       </t>
    </r>
    <r>
      <rPr>
        <sz val="11"/>
        <rFont val="宋体"/>
        <family val="0"/>
      </rPr>
      <t>资本性支出（一）</t>
    </r>
  </si>
  <si>
    <t>对个人和家庭的补助</t>
  </si>
  <si>
    <r>
      <t xml:space="preserve">       </t>
    </r>
    <r>
      <rPr>
        <sz val="11"/>
        <rFont val="宋体"/>
        <family val="0"/>
      </rPr>
      <t>社会福利和救助</t>
    </r>
  </si>
  <si>
    <r>
      <t xml:space="preserve">       </t>
    </r>
    <r>
      <rPr>
        <sz val="11"/>
        <rFont val="宋体"/>
        <family val="0"/>
      </rPr>
      <t>助学金</t>
    </r>
  </si>
  <si>
    <r>
      <t xml:space="preserve">       </t>
    </r>
    <r>
      <rPr>
        <sz val="11"/>
        <rFont val="宋体"/>
        <family val="0"/>
      </rPr>
      <t>离退休费</t>
    </r>
  </si>
  <si>
    <r>
      <t xml:space="preserve">       </t>
    </r>
    <r>
      <rPr>
        <sz val="11"/>
        <rFont val="宋体"/>
        <family val="0"/>
      </rPr>
      <t>其他对个人和家庭补助</t>
    </r>
  </si>
  <si>
    <t>支出合计</t>
  </si>
  <si>
    <t>附表5</t>
  </si>
  <si>
    <t>濉溪县本级2024年一般公共预算税收返还和转移支付预算表</t>
  </si>
  <si>
    <t>一、转移支付</t>
  </si>
  <si>
    <r>
      <t xml:space="preserve">  </t>
    </r>
    <r>
      <rPr>
        <b/>
        <sz val="11"/>
        <color indexed="8"/>
        <rFont val="宋体"/>
        <family val="0"/>
      </rPr>
      <t>（一）一般转移支付支出</t>
    </r>
  </si>
  <si>
    <r>
      <t xml:space="preserve">    1</t>
    </r>
    <r>
      <rPr>
        <sz val="11"/>
        <color indexed="8"/>
        <rFont val="宋体"/>
        <family val="0"/>
      </rPr>
      <t>、体制补助支出</t>
    </r>
  </si>
  <si>
    <r>
      <t xml:space="preserve">    2</t>
    </r>
    <r>
      <rPr>
        <sz val="11"/>
        <color indexed="8"/>
        <rFont val="宋体"/>
        <family val="0"/>
      </rPr>
      <t>、均衡性转移支付支出</t>
    </r>
  </si>
  <si>
    <t xml:space="preserve">  3、县级基本财力保障机制奖补资金支出</t>
  </si>
  <si>
    <r>
      <t xml:space="preserve">    4</t>
    </r>
    <r>
      <rPr>
        <sz val="11"/>
        <color indexed="8"/>
        <rFont val="宋体"/>
        <family val="0"/>
      </rPr>
      <t>、结算补助支出</t>
    </r>
  </si>
  <si>
    <r>
      <t xml:space="preserve">    5</t>
    </r>
    <r>
      <rPr>
        <sz val="11"/>
        <color indexed="8"/>
        <rFont val="宋体"/>
        <family val="0"/>
      </rPr>
      <t>、资源枯竭型城市转移支付补助支出</t>
    </r>
  </si>
  <si>
    <r>
      <t xml:space="preserve">    6</t>
    </r>
    <r>
      <rPr>
        <sz val="11"/>
        <color indexed="8"/>
        <rFont val="宋体"/>
        <family val="0"/>
      </rPr>
      <t>、产粮（油）大县奖励资金支出</t>
    </r>
  </si>
  <si>
    <r>
      <t xml:space="preserve">    7</t>
    </r>
    <r>
      <rPr>
        <sz val="11"/>
        <color indexed="8"/>
        <rFont val="宋体"/>
        <family val="0"/>
      </rPr>
      <t>、固定数额补助支出</t>
    </r>
  </si>
  <si>
    <r>
      <t xml:space="preserve">    8</t>
    </r>
    <r>
      <rPr>
        <sz val="11"/>
        <color indexed="8"/>
        <rFont val="宋体"/>
        <family val="0"/>
      </rPr>
      <t>、欠发达地区转移支付支出</t>
    </r>
  </si>
  <si>
    <t xml:space="preserve">  9、国防共同财政事权转移支付</t>
  </si>
  <si>
    <r>
      <t xml:space="preserve">    10</t>
    </r>
    <r>
      <rPr>
        <sz val="11"/>
        <color indexed="8"/>
        <rFont val="宋体"/>
        <family val="0"/>
      </rPr>
      <t>、公共安全共同财政事权转移支付支出</t>
    </r>
  </si>
  <si>
    <r>
      <t xml:space="preserve">    11</t>
    </r>
    <r>
      <rPr>
        <sz val="11"/>
        <color indexed="8"/>
        <rFont val="宋体"/>
        <family val="0"/>
      </rPr>
      <t>、教育共同财政事权转移支付支出</t>
    </r>
  </si>
  <si>
    <r>
      <t xml:space="preserve">    12</t>
    </r>
    <r>
      <rPr>
        <sz val="11"/>
        <color indexed="8"/>
        <rFont val="宋体"/>
        <family val="0"/>
      </rPr>
      <t>、文化旅游体育与传媒共同财政事权转移支付支出</t>
    </r>
  </si>
  <si>
    <r>
      <t xml:space="preserve">    13</t>
    </r>
    <r>
      <rPr>
        <sz val="11"/>
        <color indexed="8"/>
        <rFont val="宋体"/>
        <family val="0"/>
      </rPr>
      <t>、社会保障和就业共同财政事权转移支付支出</t>
    </r>
  </si>
  <si>
    <r>
      <t xml:space="preserve">    14</t>
    </r>
    <r>
      <rPr>
        <sz val="11"/>
        <color indexed="8"/>
        <rFont val="宋体"/>
        <family val="0"/>
      </rPr>
      <t>、医疗卫生共同财政事权转移支付支出</t>
    </r>
  </si>
  <si>
    <r>
      <t xml:space="preserve">    15</t>
    </r>
    <r>
      <rPr>
        <sz val="11"/>
        <color indexed="8"/>
        <rFont val="宋体"/>
        <family val="0"/>
      </rPr>
      <t>、农林水共同财政事权转移支付支出</t>
    </r>
  </si>
  <si>
    <r>
      <t xml:space="preserve">    16</t>
    </r>
    <r>
      <rPr>
        <sz val="11"/>
        <color indexed="8"/>
        <rFont val="宋体"/>
        <family val="0"/>
      </rPr>
      <t>、交通运输共同财政事权转移支付支出</t>
    </r>
  </si>
  <si>
    <r>
      <t xml:space="preserve">    17</t>
    </r>
    <r>
      <rPr>
        <sz val="11"/>
        <color indexed="8"/>
        <rFont val="宋体"/>
        <family val="0"/>
      </rPr>
      <t>、住房保障共同财政事权转移支付支出</t>
    </r>
  </si>
  <si>
    <t xml:space="preserve">  18、灾害防治及应急管理共同财政事权转移支付支出</t>
  </si>
  <si>
    <t xml:space="preserve">  19、增值税留抵退税转移支付支出</t>
  </si>
  <si>
    <t xml:space="preserve">  20、其他退税减税降费转移支付支出</t>
  </si>
  <si>
    <t xml:space="preserve">  21、补充县区财力转移支付支出</t>
  </si>
  <si>
    <r>
      <t xml:space="preserve">    22</t>
    </r>
    <r>
      <rPr>
        <sz val="11"/>
        <color indexed="8"/>
        <rFont val="宋体"/>
        <family val="0"/>
      </rPr>
      <t>、其他一般性转移支付支出</t>
    </r>
  </si>
  <si>
    <r>
      <t xml:space="preserve">  </t>
    </r>
    <r>
      <rPr>
        <b/>
        <sz val="11"/>
        <color indexed="8"/>
        <rFont val="宋体"/>
        <family val="0"/>
      </rPr>
      <t>（二）专项转移支付支出</t>
    </r>
  </si>
  <si>
    <t xml:space="preserve">  1、一般公共服务支出</t>
  </si>
  <si>
    <t xml:space="preserve">  2、国防支出</t>
  </si>
  <si>
    <t xml:space="preserve">  3、公共安全支出</t>
  </si>
  <si>
    <t xml:space="preserve">  4、教育支出</t>
  </si>
  <si>
    <t xml:space="preserve">  5、科学技术支出</t>
  </si>
  <si>
    <t xml:space="preserve">  6、文化旅游体育与传媒支出</t>
  </si>
  <si>
    <t xml:space="preserve">  7、社会保障和就业支出</t>
  </si>
  <si>
    <t xml:space="preserve">  8、卫生健康支出</t>
  </si>
  <si>
    <t xml:space="preserve">  9、节能环保支出</t>
  </si>
  <si>
    <t xml:space="preserve">  10、城乡社区支出</t>
  </si>
  <si>
    <t xml:space="preserve">  11、农林水支出</t>
  </si>
  <si>
    <t xml:space="preserve">  12、交通运输支出</t>
  </si>
  <si>
    <t xml:space="preserve">  13、自然资源海洋气象</t>
  </si>
  <si>
    <t xml:space="preserve">  14、住房保障</t>
  </si>
  <si>
    <t xml:space="preserve">  15、资源勘探信息等支出</t>
  </si>
  <si>
    <t xml:space="preserve">  16、商业服务业等支出</t>
  </si>
  <si>
    <t xml:space="preserve">  17、其他支出</t>
  </si>
  <si>
    <t>二、税收返还</t>
  </si>
  <si>
    <t xml:space="preserve">    增值税返还</t>
  </si>
  <si>
    <t xml:space="preserve">    消费税返还</t>
  </si>
  <si>
    <t xml:space="preserve">    所得税基数返还</t>
  </si>
  <si>
    <t xml:space="preserve">    成品油税费改革返还</t>
  </si>
  <si>
    <t>税收返还和转移支付合计</t>
  </si>
  <si>
    <t>附表6</t>
  </si>
  <si>
    <t>濉溪县本级2024年税收返还分地区预算表</t>
  </si>
  <si>
    <t>地   区</t>
  </si>
  <si>
    <t>濉溪县本级</t>
  </si>
  <si>
    <t>总    计</t>
  </si>
  <si>
    <t>注：本表无数据</t>
  </si>
  <si>
    <t>附表7</t>
  </si>
  <si>
    <t xml:space="preserve">濉溪县本级2024年一般性转移支付分地区预算表 </t>
  </si>
  <si>
    <t>地     区</t>
  </si>
  <si>
    <t>合计</t>
  </si>
  <si>
    <t>附表8</t>
  </si>
  <si>
    <t xml:space="preserve">濉溪县本级2024年专项转移支付分地区预算表 </t>
  </si>
  <si>
    <t>附表9</t>
  </si>
  <si>
    <t>濉溪县本级政府一般债务限额和余额情况表</t>
  </si>
  <si>
    <t xml:space="preserve">项       目  </t>
  </si>
  <si>
    <t>金   额</t>
  </si>
  <si>
    <t>一、2023年县本级政府债务余额限额</t>
  </si>
  <si>
    <t>二、2023年末县本级政府债务余额</t>
  </si>
  <si>
    <t>附表10</t>
  </si>
  <si>
    <t>濉溪县本级2024年政府性基金收入预算表</t>
  </si>
  <si>
    <t>一、国家电影事业发展专项资金收入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</si>
  <si>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</si>
  <si>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</si>
  <si>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</si>
  <si>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</si>
  <si>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六、大中型水库库区基金收入</t>
  </si>
  <si>
    <t>七、彩票公益金收入</t>
  </si>
  <si>
    <t>八、城市基础设施配套费收入</t>
  </si>
  <si>
    <t>九、小型水库移民扶助基金收入</t>
  </si>
  <si>
    <t>十、国家重大水利工程建设基金收入</t>
  </si>
  <si>
    <t>十一、车辆通行费</t>
  </si>
  <si>
    <t>十二、污水处理费收入</t>
  </si>
  <si>
    <t>十三、彩票发行机构和彩票销售机构的业务费用</t>
  </si>
  <si>
    <t>十四、其他政府性基金收入</t>
  </si>
  <si>
    <t>十五、彩票发行机构和彩票销售机构的业务费用</t>
  </si>
  <si>
    <t>十六、其他政府性基金收入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</si>
  <si>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</si>
  <si>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</si>
  <si>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</si>
  <si>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</si>
  <si>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</si>
  <si>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</si>
  <si>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 xml:space="preserve">    政府性基金转移收入</t>
  </si>
  <si>
    <t>收入总计</t>
  </si>
  <si>
    <t>附表11</t>
  </si>
  <si>
    <t>濉溪县本级2024年政府性基金支出预算表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</si>
  <si>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</si>
  <si>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</si>
  <si>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</si>
  <si>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</si>
  <si>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</si>
  <si>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</si>
  <si>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</si>
  <si>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</si>
  <si>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</si>
  <si>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</si>
  <si>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</si>
  <si>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</si>
  <si>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</si>
  <si>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</si>
  <si>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</si>
  <si>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</si>
  <si>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</si>
  <si>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</si>
  <si>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</si>
  <si>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</si>
  <si>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</si>
  <si>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</si>
  <si>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</si>
  <si>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</si>
  <si>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</si>
  <si>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</si>
  <si>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</si>
  <si>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</si>
  <si>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</si>
  <si>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</si>
  <si>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</si>
  <si>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</si>
  <si>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</si>
  <si>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</si>
  <si>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</si>
  <si>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</si>
  <si>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</si>
  <si>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</si>
  <si>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</si>
  <si>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</si>
  <si>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</si>
  <si>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</si>
  <si>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</si>
  <si>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</si>
  <si>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</si>
  <si>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</si>
  <si>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</si>
  <si>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</si>
  <si>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</si>
  <si>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</si>
  <si>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</si>
  <si>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</si>
  <si>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</si>
  <si>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污水处理费收入及对应专项债务收入安排的支出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</si>
  <si>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</si>
  <si>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</si>
  <si>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</si>
  <si>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</si>
  <si>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</si>
  <si>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</si>
  <si>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</si>
  <si>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</si>
  <si>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</si>
  <si>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</si>
  <si>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</si>
  <si>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</si>
  <si>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</si>
  <si>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</si>
  <si>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</si>
  <si>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</si>
  <si>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</si>
  <si>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</si>
  <si>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</si>
  <si>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</si>
  <si>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</si>
  <si>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</si>
  <si>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</si>
  <si>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</si>
  <si>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</si>
  <si>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</si>
  <si>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</si>
  <si>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</si>
  <si>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</si>
  <si>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</si>
  <si>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</si>
  <si>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</si>
  <si>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</si>
  <si>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</si>
  <si>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</si>
  <si>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</si>
  <si>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</si>
  <si>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</si>
  <si>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</si>
  <si>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</si>
  <si>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</si>
  <si>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</si>
  <si>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</si>
  <si>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</si>
  <si>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</si>
  <si>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</si>
  <si>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</si>
  <si>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</si>
  <si>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</si>
  <si>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</si>
  <si>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</si>
  <si>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</si>
  <si>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</si>
  <si>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</si>
  <si>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</si>
  <si>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</si>
  <si>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</si>
  <si>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</si>
  <si>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</si>
  <si>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</si>
  <si>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</si>
  <si>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</si>
  <si>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</si>
  <si>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</si>
  <si>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</si>
  <si>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</si>
  <si>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</si>
  <si>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</si>
  <si>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</si>
  <si>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</si>
  <si>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</si>
  <si>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</si>
  <si>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</si>
  <si>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</si>
  <si>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</si>
  <si>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</si>
  <si>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</si>
  <si>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</si>
  <si>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</si>
  <si>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</si>
  <si>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</si>
  <si>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</si>
  <si>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</si>
  <si>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</si>
  <si>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</si>
  <si>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</si>
  <si>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</si>
  <si>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</si>
  <si>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</si>
  <si>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</si>
  <si>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</si>
  <si>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</si>
  <si>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</si>
  <si>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</si>
  <si>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</si>
  <si>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</si>
  <si>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</si>
  <si>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</si>
  <si>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</si>
  <si>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</si>
  <si>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</si>
  <si>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</si>
  <si>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</si>
  <si>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</si>
  <si>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</si>
  <si>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</si>
  <si>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十二、抗疫特别国债安排的支出</t>
  </si>
  <si>
    <t xml:space="preserve">    政府基金转移支付支出</t>
  </si>
  <si>
    <t xml:space="preserve">    地方政府专项债务还本支出</t>
  </si>
  <si>
    <t xml:space="preserve">    年终结余</t>
  </si>
  <si>
    <t>支出总计</t>
  </si>
  <si>
    <t>附表12</t>
  </si>
  <si>
    <t>濉溪县本级2024年政府性基金转移支付预算表</t>
  </si>
  <si>
    <t>项     目</t>
  </si>
  <si>
    <t>一、国家电影事业发展专项资金支出</t>
  </si>
  <si>
    <t>二、大中型水库移民后期扶持基金支出</t>
  </si>
  <si>
    <t>三、彩票公益金及对应专项债务收入安排的支出</t>
  </si>
  <si>
    <t>四、国有土地使用权出让收入及对应专项债务收入安排的支出</t>
  </si>
  <si>
    <t xml:space="preserve">    支  出  合  计</t>
  </si>
  <si>
    <t>附表13</t>
  </si>
  <si>
    <t>濉溪县本级政府专项债务限额和余额情况表</t>
  </si>
  <si>
    <t xml:space="preserve">项   目  </t>
  </si>
  <si>
    <t>附表14</t>
  </si>
  <si>
    <t xml:space="preserve">濉溪县本级2024年国有资本经营收入预算表 </t>
  </si>
  <si>
    <t>一、利润收入</t>
  </si>
  <si>
    <t xml:space="preserve">  石油石化企业利润收入</t>
  </si>
  <si>
    <t xml:space="preserve">  电力企业利润收入</t>
  </si>
  <si>
    <t xml:space="preserve">  电信企业利润收入</t>
  </si>
  <si>
    <t xml:space="preserve">  煤炭企业利润收入</t>
  </si>
  <si>
    <t xml:space="preserve">  有色冶金采掘企业利润收入</t>
  </si>
  <si>
    <t xml:space="preserve">  其他国有资本经营预算企业利润收入</t>
  </si>
  <si>
    <t>二、股利、股息收入</t>
  </si>
  <si>
    <t xml:space="preserve">  国有控股公司股利、股息收入</t>
  </si>
  <si>
    <t xml:space="preserve">  国有参股公司股利、股息收入</t>
  </si>
  <si>
    <r>
      <t xml:space="preserve">     </t>
    </r>
    <r>
      <rPr>
        <sz val="11"/>
        <rFont val="宋体"/>
        <family val="0"/>
      </rPr>
      <t>其他国有资本经营预算企业股利、股息收入</t>
    </r>
  </si>
  <si>
    <t>三、产权转让收入</t>
  </si>
  <si>
    <t xml:space="preserve">  国有股权、股份转让收入</t>
  </si>
  <si>
    <t xml:space="preserve">  国有独资企业产权转让收入</t>
  </si>
  <si>
    <t>四、其他国有资本经营预算收入</t>
  </si>
  <si>
    <t>附表15</t>
  </si>
  <si>
    <t xml:space="preserve">濉溪县本级2024年国有资本经营支出预算表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</si>
  <si>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</si>
  <si>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</si>
  <si>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</si>
  <si>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</si>
  <si>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t xml:space="preserve">  解决历史遗留问题及改革成本支出</t>
  </si>
  <si>
    <t xml:space="preserve">    厂办大集体改革支出</t>
  </si>
  <si>
    <t xml:space="preserve">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</si>
  <si>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</si>
  <si>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</si>
  <si>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</si>
  <si>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</si>
  <si>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</si>
  <si>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</si>
  <si>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</si>
  <si>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国有企业政策性补贴</t>
  </si>
  <si>
    <t xml:space="preserve">   国有企业政策性补贴</t>
  </si>
  <si>
    <t xml:space="preserve">  其他国有资本经营预算支出</t>
  </si>
  <si>
    <t xml:space="preserve">   其他国有资本经营预算支出</t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</si>
  <si>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</si>
  <si>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</si>
  <si>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</si>
  <si>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濉溪县2024年社会保险基金收入预算表 </t>
  </si>
  <si>
    <t>一、企业职工基本养老保险基金</t>
  </si>
  <si>
    <t xml:space="preserve">  基本养老保险费收入</t>
  </si>
  <si>
    <t xml:space="preserve">  利息收入</t>
  </si>
  <si>
    <t xml:space="preserve">  财政补贴收入</t>
  </si>
  <si>
    <t xml:space="preserve">  委托投资收益</t>
  </si>
  <si>
    <t xml:space="preserve">  其他收入</t>
  </si>
  <si>
    <t xml:space="preserve">  转移收入</t>
  </si>
  <si>
    <t>二、城乡居民基本养老保险基金</t>
  </si>
  <si>
    <t>三、机关事业单位基本养老保险基金</t>
  </si>
  <si>
    <t>四、城镇职工基本医疗保险基金</t>
  </si>
  <si>
    <t xml:space="preserve">  基本医疗保险费收入</t>
  </si>
  <si>
    <t>五、城乡居民基本医疗保险基金</t>
  </si>
  <si>
    <t xml:space="preserve">  缴费收入</t>
  </si>
  <si>
    <t>六、工伤保险基金</t>
  </si>
  <si>
    <t xml:space="preserve">  工伤保险费收入</t>
  </si>
  <si>
    <t xml:space="preserve">  上级补助收入</t>
  </si>
  <si>
    <t>七、失业保险基金</t>
  </si>
  <si>
    <t xml:space="preserve">  失业保险费收入</t>
  </si>
  <si>
    <t>八、生育保险基金</t>
  </si>
  <si>
    <t xml:space="preserve">  生育保险费收入</t>
  </si>
  <si>
    <t>附表17</t>
  </si>
  <si>
    <t xml:space="preserve">濉溪县2024年社会保险基金支出预算表 </t>
  </si>
  <si>
    <t xml:space="preserve">   基本养老金支出</t>
  </si>
  <si>
    <t xml:space="preserve">   丧葬抚恤补助支出</t>
  </si>
  <si>
    <t xml:space="preserve">   转移支出</t>
  </si>
  <si>
    <t xml:space="preserve">   上解上级支出</t>
  </si>
  <si>
    <t xml:space="preserve">  基础养老金支出</t>
  </si>
  <si>
    <t xml:space="preserve">  个人账户养老金支出</t>
  </si>
  <si>
    <t xml:space="preserve">  丧葬抚恤补助支出</t>
  </si>
  <si>
    <t xml:space="preserve">  转移支出</t>
  </si>
  <si>
    <t xml:space="preserve">  基本养老金支出</t>
  </si>
  <si>
    <t xml:space="preserve">  基本医疗保险待遇支出</t>
  </si>
  <si>
    <t xml:space="preserve">  大病保险支出</t>
  </si>
  <si>
    <t xml:space="preserve">  工伤保险待遇支出</t>
  </si>
  <si>
    <t xml:space="preserve">  劳动能力鉴定支出</t>
  </si>
  <si>
    <t xml:space="preserve">  上解上级支出</t>
  </si>
  <si>
    <t xml:space="preserve">  失业保险金支出</t>
  </si>
  <si>
    <t xml:space="preserve">  基本医疗保险费支出</t>
  </si>
  <si>
    <t xml:space="preserve">  职业培训补贴支出</t>
  </si>
  <si>
    <t xml:space="preserve">  职业介绍补贴支出</t>
  </si>
  <si>
    <t xml:space="preserve">  稳定岗位补贴支出</t>
  </si>
  <si>
    <t xml:space="preserve">  技能提升补贴支出</t>
  </si>
  <si>
    <t xml:space="preserve">  其他费用支出</t>
  </si>
  <si>
    <t xml:space="preserve">  生育医疗费用支出</t>
  </si>
  <si>
    <t xml:space="preserve">  生育津贴支出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</si>
</sst>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5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3"/>
    </font>
    <font>
      <b/>
      <sz val="11"/>
      <color indexed="8"/>
      <name val="Default"/>
      <family val="2"/>
    </font>
    <font>
      <sz val="11"/>
      <color indexed="8"/>
      <name val="Default"/>
      <family val="2"/>
    </font>
    <font>
      <b/>
      <sz val="11"/>
      <color indexed="10"/>
      <name val="宋体"/>
      <family val="0"/>
    </font>
    <font>
      <sz val="18"/>
      <name val="华文中宋"/>
      <family val="0"/>
    </font>
    <font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华文中宋"/>
      <family val="0"/>
    </font>
    <font>
      <sz val="12"/>
      <color theme="1"/>
      <name val="黑体"/>
      <family val="3"/>
    </font>
    <font>
      <b/>
      <sz val="11"/>
      <color theme="1"/>
      <name val="Default"/>
      <family val="2"/>
    </font>
    <font>
      <sz val="11"/>
      <color theme="1"/>
      <name val="Default"/>
      <family val="2"/>
    </font>
    <font>
      <b/>
      <sz val="11"/>
      <color rgb="FFFF0000"/>
      <name val="宋体"/>
      <family val="0"/>
    </font>
    <font>
      <b/>
      <sz val="18"/>
      <color theme="1"/>
      <name val="华文中宋"/>
      <family val="0"/>
    </font>
    <font>
      <sz val="18"/>
      <color theme="1"/>
      <name val="华文中宋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41" fillId="19" borderId="0" applyNumberFormat="0" applyBorder="0" applyAlignment="0" applyProtection="0"/>
    <xf numFmtId="0" fontId="4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39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6" borderId="0" applyNumberFormat="0" applyBorder="0" applyAlignment="0" applyProtection="0"/>
    <xf numFmtId="0" fontId="42" fillId="0" borderId="0">
      <alignment/>
      <protection/>
    </xf>
    <xf numFmtId="0" fontId="39" fillId="7" borderId="0" applyNumberFormat="0" applyBorder="0" applyAlignment="0" applyProtection="0"/>
    <xf numFmtId="0" fontId="0" fillId="0" borderId="0">
      <alignment vertical="center"/>
      <protection/>
    </xf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44" fillId="0" borderId="0">
      <alignment/>
      <protection/>
    </xf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5" fillId="0" borderId="0">
      <alignment/>
      <protection/>
    </xf>
  </cellStyleXfs>
  <cellXfs count="25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15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15" applyNumberFormat="1" applyFont="1" applyFill="1" applyBorder="1" applyAlignment="1">
      <alignment horizontal="right" vertical="center"/>
    </xf>
    <xf numFmtId="0" fontId="0" fillId="0" borderId="10" xfId="15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15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8" fillId="24" borderId="0" xfId="0" applyNumberFormat="1" applyFont="1" applyFill="1" applyAlignment="1">
      <alignment horizontal="center" vertical="center"/>
    </xf>
    <xf numFmtId="49" fontId="1" fillId="24" borderId="0" xfId="0" applyNumberFormat="1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vertical="center"/>
      <protection locked="0"/>
    </xf>
    <xf numFmtId="49" fontId="11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0" xfId="78" applyFont="1" applyFill="1" applyAlignment="1">
      <alignment horizontal="center" vertical="center"/>
      <protection/>
    </xf>
    <xf numFmtId="0" fontId="1" fillId="0" borderId="0" xfId="78" applyFont="1" applyFill="1" applyAlignment="1">
      <alignment vertical="center"/>
      <protection/>
    </xf>
    <xf numFmtId="0" fontId="1" fillId="0" borderId="0" xfId="78" applyFont="1" applyFill="1" applyAlignment="1">
      <alignment horizontal="right" vertical="center"/>
      <protection/>
    </xf>
    <xf numFmtId="49" fontId="11" fillId="24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68" applyNumberFormat="1" applyFont="1" applyFill="1" applyBorder="1" applyAlignment="1" applyProtection="1">
      <alignment horizontal="left" vertical="center" wrapText="1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68" applyNumberFormat="1" applyFont="1" applyFill="1" applyBorder="1" applyAlignment="1" applyProtection="1">
      <alignment horizontal="left" vertical="center" wrapText="1"/>
      <protection/>
    </xf>
    <xf numFmtId="176" fontId="1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68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8" fontId="8" fillId="24" borderId="0" xfId="0" applyNumberFormat="1" applyFont="1" applyFill="1" applyAlignment="1">
      <alignment horizontal="center" vertical="center"/>
    </xf>
    <xf numFmtId="178" fontId="1" fillId="24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Border="1" applyAlignment="1">
      <alignment/>
    </xf>
    <xf numFmtId="178" fontId="0" fillId="24" borderId="10" xfId="0" applyNumberForma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179" fontId="10" fillId="0" borderId="10" xfId="81" applyNumberFormat="1" applyFont="1" applyFill="1" applyBorder="1" applyAlignment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7" fontId="10" fillId="0" borderId="10" xfId="83" applyNumberFormat="1" applyFont="1" applyFill="1" applyBorder="1" applyAlignment="1" applyProtection="1">
      <alignment horizontal="right" vertical="center"/>
      <protection/>
    </xf>
    <xf numFmtId="0" fontId="11" fillId="0" borderId="10" xfId="83" applyNumberFormat="1" applyFont="1" applyFill="1" applyBorder="1" applyAlignment="1">
      <alignment horizontal="center" vertical="center"/>
      <protection/>
    </xf>
    <xf numFmtId="177" fontId="11" fillId="0" borderId="10" xfId="83" applyNumberFormat="1" applyFont="1" applyFill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176" fontId="48" fillId="25" borderId="0" xfId="0" applyNumberFormat="1" applyFont="1" applyFill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76" fontId="49" fillId="25" borderId="0" xfId="0" applyNumberFormat="1" applyFont="1" applyFill="1" applyAlignment="1">
      <alignment horizontal="center" vertical="center"/>
    </xf>
    <xf numFmtId="176" fontId="48" fillId="25" borderId="0" xfId="0" applyNumberFormat="1" applyFont="1" applyFill="1" applyAlignment="1">
      <alignment horizontal="right" vertical="center"/>
    </xf>
    <xf numFmtId="0" fontId="47" fillId="0" borderId="17" xfId="0" applyFont="1" applyFill="1" applyBorder="1" applyAlignment="1">
      <alignment horizontal="center" vertical="center" wrapText="1"/>
    </xf>
    <xf numFmtId="176" fontId="50" fillId="25" borderId="10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 applyProtection="1">
      <alignment horizontal="left" vertical="center"/>
      <protection/>
    </xf>
    <xf numFmtId="176" fontId="47" fillId="25" borderId="10" xfId="0" applyNumberFormat="1" applyFont="1" applyFill="1" applyBorder="1" applyAlignment="1">
      <alignment vertical="center"/>
    </xf>
    <xf numFmtId="0" fontId="51" fillId="0" borderId="14" xfId="0" applyNumberFormat="1" applyFont="1" applyFill="1" applyBorder="1" applyAlignment="1">
      <alignment horizontal="left" vertical="center" wrapText="1"/>
    </xf>
    <xf numFmtId="0" fontId="52" fillId="0" borderId="18" xfId="0" applyNumberFormat="1" applyFont="1" applyFill="1" applyBorder="1" applyAlignment="1">
      <alignment horizontal="left" vertical="center" wrapText="1"/>
    </xf>
    <xf numFmtId="176" fontId="48" fillId="25" borderId="10" xfId="0" applyNumberFormat="1" applyFont="1" applyFill="1" applyBorder="1" applyAlignment="1">
      <alignment vertical="center"/>
    </xf>
    <xf numFmtId="176" fontId="48" fillId="25" borderId="10" xfId="0" applyNumberFormat="1" applyFont="1" applyFill="1" applyBorder="1" applyAlignment="1">
      <alignment/>
    </xf>
    <xf numFmtId="0" fontId="48" fillId="0" borderId="18" xfId="0" applyNumberFormat="1" applyFont="1" applyFill="1" applyBorder="1" applyAlignment="1">
      <alignment horizontal="left" vertical="center" wrapText="1"/>
    </xf>
    <xf numFmtId="0" fontId="52" fillId="24" borderId="19" xfId="0" applyNumberFormat="1" applyFont="1" applyFill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48" fillId="0" borderId="21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176" fontId="4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1" fillId="25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176" fontId="8" fillId="25" borderId="0" xfId="0" applyNumberFormat="1" applyFont="1" applyFill="1" applyAlignment="1">
      <alignment horizontal="center" vertical="center" wrapText="1"/>
    </xf>
    <xf numFmtId="176" fontId="1" fillId="25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176" fontId="5" fillId="25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vertical="center"/>
    </xf>
    <xf numFmtId="176" fontId="5" fillId="25" borderId="10" xfId="80" applyNumberFormat="1" applyFont="1" applyFill="1" applyBorder="1" applyAlignment="1" applyProtection="1">
      <alignment horizontal="right" vertical="center"/>
      <protection/>
    </xf>
    <xf numFmtId="0" fontId="6" fillId="24" borderId="10" xfId="0" applyFont="1" applyFill="1" applyBorder="1" applyAlignment="1">
      <alignment vertical="center"/>
    </xf>
    <xf numFmtId="176" fontId="1" fillId="25" borderId="10" xfId="80" applyNumberFormat="1" applyFont="1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>
      <alignment vertical="center"/>
    </xf>
    <xf numFmtId="176" fontId="46" fillId="25" borderId="10" xfId="80" applyNumberFormat="1" applyFont="1" applyFill="1" applyBorder="1" applyAlignment="1" applyProtection="1">
      <alignment horizontal="right" vertical="center"/>
      <protection/>
    </xf>
    <xf numFmtId="176" fontId="5" fillId="2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6" fontId="1" fillId="25" borderId="10" xfId="0" applyNumberFormat="1" applyFont="1" applyFill="1" applyBorder="1" applyAlignment="1">
      <alignment/>
    </xf>
    <xf numFmtId="49" fontId="5" fillId="0" borderId="10" xfId="80" applyNumberFormat="1" applyFont="1" applyFill="1" applyBorder="1" applyAlignment="1" applyProtection="1">
      <alignment horizontal="center" vertical="center"/>
      <protection/>
    </xf>
    <xf numFmtId="176" fontId="5" fillId="25" borderId="10" xfId="80" applyNumberFormat="1" applyFont="1" applyFill="1" applyBorder="1" applyAlignment="1" applyProtection="1">
      <alignment vertical="center"/>
      <protection/>
    </xf>
    <xf numFmtId="0" fontId="53" fillId="0" borderId="0" xfId="0" applyFont="1" applyFill="1" applyAlignment="1">
      <alignment/>
    </xf>
    <xf numFmtId="0" fontId="5" fillId="26" borderId="0" xfId="0" applyFont="1" applyFill="1" applyAlignment="1">
      <alignment/>
    </xf>
    <xf numFmtId="0" fontId="53" fillId="26" borderId="0" xfId="0" applyFont="1" applyFill="1" applyAlignment="1">
      <alignment/>
    </xf>
    <xf numFmtId="0" fontId="53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48" fillId="0" borderId="0" xfId="0" applyFont="1" applyFill="1" applyAlignment="1">
      <alignment/>
    </xf>
    <xf numFmtId="176" fontId="48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176" fontId="54" fillId="0" borderId="0" xfId="0" applyNumberFormat="1" applyFont="1" applyFill="1" applyAlignment="1">
      <alignment horizontal="center" vertical="center" wrapText="1"/>
    </xf>
    <xf numFmtId="176" fontId="54" fillId="25" borderId="0" xfId="0" applyNumberFormat="1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right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25" borderId="10" xfId="87" applyNumberFormat="1" applyFont="1" applyFill="1" applyBorder="1" applyAlignment="1">
      <alignment horizontal="center" vertical="center" wrapText="1"/>
      <protection/>
    </xf>
    <xf numFmtId="176" fontId="47" fillId="0" borderId="10" xfId="87" applyNumberFormat="1" applyFont="1" applyBorder="1" applyAlignment="1">
      <alignment horizontal="center" vertical="center" wrapText="1"/>
      <protection/>
    </xf>
    <xf numFmtId="49" fontId="47" fillId="0" borderId="10" xfId="75" applyNumberFormat="1" applyFont="1" applyFill="1" applyBorder="1" applyAlignment="1" applyProtection="1">
      <alignment horizontal="left" vertical="center" wrapText="1"/>
      <protection/>
    </xf>
    <xf numFmtId="176" fontId="47" fillId="0" borderId="10" xfId="75" applyNumberFormat="1" applyFont="1" applyFill="1" applyBorder="1" applyAlignment="1" applyProtection="1">
      <alignment vertical="center"/>
      <protection/>
    </xf>
    <xf numFmtId="176" fontId="47" fillId="25" borderId="10" xfId="75" applyNumberFormat="1" applyFont="1" applyFill="1" applyBorder="1" applyAlignment="1" applyProtection="1">
      <alignment vertical="center"/>
      <protection/>
    </xf>
    <xf numFmtId="176" fontId="47" fillId="0" borderId="10" xfId="75" applyNumberFormat="1" applyFont="1" applyFill="1" applyBorder="1" applyAlignment="1" applyProtection="1">
      <alignment horizontal="right" vertical="center"/>
      <protection/>
    </xf>
    <xf numFmtId="49" fontId="48" fillId="0" borderId="10" xfId="75" applyNumberFormat="1" applyFont="1" applyFill="1" applyBorder="1" applyAlignment="1" applyProtection="1">
      <alignment horizontal="left" vertical="center" wrapText="1"/>
      <protection/>
    </xf>
    <xf numFmtId="176" fontId="48" fillId="0" borderId="10" xfId="75" applyNumberFormat="1" applyFont="1" applyFill="1" applyBorder="1" applyAlignment="1" applyProtection="1">
      <alignment vertical="center"/>
      <protection/>
    </xf>
    <xf numFmtId="176" fontId="48" fillId="25" borderId="10" xfId="75" applyNumberFormat="1" applyFont="1" applyFill="1" applyBorder="1" applyAlignment="1">
      <alignment vertical="center"/>
      <protection/>
    </xf>
    <xf numFmtId="176" fontId="48" fillId="25" borderId="10" xfId="75" applyNumberFormat="1" applyFont="1" applyFill="1" applyBorder="1" applyAlignment="1" applyProtection="1">
      <alignment vertical="center"/>
      <protection/>
    </xf>
    <xf numFmtId="176" fontId="47" fillId="25" borderId="10" xfId="75" applyNumberFormat="1" applyFont="1" applyFill="1" applyBorder="1" applyAlignment="1">
      <alignment vertical="center"/>
      <protection/>
    </xf>
    <xf numFmtId="176" fontId="47" fillId="0" borderId="0" xfId="0" applyNumberFormat="1" applyFont="1" applyFill="1" applyAlignment="1">
      <alignment/>
    </xf>
    <xf numFmtId="49" fontId="48" fillId="0" borderId="14" xfId="0" applyNumberFormat="1" applyFont="1" applyFill="1" applyBorder="1" applyAlignment="1" applyProtection="1">
      <alignment horizontal="left" vertical="center" wrapText="1"/>
      <protection/>
    </xf>
    <xf numFmtId="49" fontId="47" fillId="26" borderId="10" xfId="75" applyNumberFormat="1" applyFont="1" applyFill="1" applyBorder="1" applyAlignment="1" applyProtection="1">
      <alignment horizontal="left" vertical="center" wrapText="1"/>
      <protection/>
    </xf>
    <xf numFmtId="176" fontId="47" fillId="26" borderId="10" xfId="75" applyNumberFormat="1" applyFont="1" applyFill="1" applyBorder="1" applyAlignment="1" applyProtection="1">
      <alignment vertical="center"/>
      <protection/>
    </xf>
    <xf numFmtId="176" fontId="47" fillId="26" borderId="10" xfId="75" applyNumberFormat="1" applyFont="1" applyFill="1" applyBorder="1" applyAlignment="1" applyProtection="1">
      <alignment horizontal="right" vertical="center"/>
      <protection/>
    </xf>
    <xf numFmtId="176" fontId="47" fillId="0" borderId="10" xfId="75" applyNumberFormat="1" applyFont="1" applyFill="1" applyBorder="1" applyAlignment="1">
      <alignment vertical="center"/>
      <protection/>
    </xf>
    <xf numFmtId="49" fontId="47" fillId="25" borderId="10" xfId="75" applyNumberFormat="1" applyFont="1" applyFill="1" applyBorder="1" applyAlignment="1" applyProtection="1">
      <alignment horizontal="left" vertical="center" wrapText="1"/>
      <protection/>
    </xf>
    <xf numFmtId="176" fontId="47" fillId="25" borderId="10" xfId="75" applyNumberFormat="1" applyFont="1" applyFill="1" applyBorder="1" applyAlignment="1" applyProtection="1">
      <alignment horizontal="right" vertical="center"/>
      <protection/>
    </xf>
    <xf numFmtId="49" fontId="48" fillId="25" borderId="10" xfId="75" applyNumberFormat="1" applyFont="1" applyFill="1" applyBorder="1" applyAlignment="1" applyProtection="1">
      <alignment horizontal="left" vertical="center" wrapText="1"/>
      <protection/>
    </xf>
    <xf numFmtId="49" fontId="47" fillId="0" borderId="14" xfId="0" applyNumberFormat="1" applyFont="1" applyFill="1" applyBorder="1" applyAlignment="1" applyProtection="1">
      <alignment horizontal="left" vertical="center" wrapText="1"/>
      <protection/>
    </xf>
    <xf numFmtId="176" fontId="48" fillId="0" borderId="10" xfId="75" applyNumberFormat="1" applyFont="1" applyFill="1" applyBorder="1" applyAlignment="1" applyProtection="1">
      <alignment horizontal="right" vertical="center"/>
      <protection/>
    </xf>
    <xf numFmtId="49" fontId="47" fillId="0" borderId="10" xfId="75" applyNumberFormat="1" applyFont="1" applyFill="1" applyBorder="1" applyAlignment="1" applyProtection="1">
      <alignment vertical="center" wrapText="1"/>
      <protection/>
    </xf>
    <xf numFmtId="176" fontId="47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176" fontId="48" fillId="0" borderId="10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/>
    </xf>
    <xf numFmtId="0" fontId="48" fillId="25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21" fillId="0" borderId="0" xfId="0" applyNumberFormat="1" applyFont="1" applyFill="1" applyAlignment="1">
      <alignment horizontal="right" vertical="center" wrapText="1"/>
    </xf>
    <xf numFmtId="0" fontId="55" fillId="25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48" fillId="25" borderId="10" xfId="87" applyNumberFormat="1" applyFont="1" applyFill="1" applyBorder="1" applyAlignment="1">
      <alignment horizontal="center" vertical="center" wrapText="1"/>
      <protection/>
    </xf>
    <xf numFmtId="177" fontId="1" fillId="0" borderId="10" xfId="87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76" fontId="48" fillId="0" borderId="10" xfId="0" applyNumberFormat="1" applyFont="1" applyFill="1" applyBorder="1" applyAlignment="1">
      <alignment horizontal="right" vertical="center" wrapText="1"/>
    </xf>
    <xf numFmtId="176" fontId="48" fillId="25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49" fontId="1" fillId="0" borderId="10" xfId="79" applyNumberFormat="1" applyFont="1" applyFill="1" applyBorder="1" applyAlignment="1" applyProtection="1">
      <alignment horizontal="left" vertical="center" wrapText="1"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176" fontId="48" fillId="25" borderId="10" xfId="0" applyNumberFormat="1" applyFont="1" applyFill="1" applyBorder="1" applyAlignment="1">
      <alignment horizontal="right" vertical="center"/>
    </xf>
    <xf numFmtId="176" fontId="48" fillId="25" borderId="10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176" fontId="48" fillId="25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176" fontId="56" fillId="25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0" borderId="0" xfId="0" applyNumberFormat="1" applyFont="1" applyFill="1" applyAlignment="1">
      <alignment horizontal="center"/>
    </xf>
    <xf numFmtId="0" fontId="25" fillId="0" borderId="10" xfId="82" applyFont="1" applyFill="1" applyBorder="1" applyAlignment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>
      <alignment horizontal="right"/>
    </xf>
    <xf numFmtId="178" fontId="0" fillId="25" borderId="0" xfId="0" applyNumberFormat="1" applyFont="1" applyFill="1" applyAlignment="1">
      <alignment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出版署2010年度中央部门决算草案" xfId="63"/>
    <cellStyle name="常规 6" xfId="64"/>
    <cellStyle name="常规 5 2" xfId="65"/>
    <cellStyle name="常规 8" xfId="66"/>
    <cellStyle name="好_出版署2010年度中央部门决算草案" xfId="67"/>
    <cellStyle name="常规 1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_附表3一般公共预算本级支出预算表" xfId="75"/>
    <cellStyle name="常规 5" xfId="76"/>
    <cellStyle name="常规 7" xfId="77"/>
    <cellStyle name="常规_21湖北省2015年地方财政预算表（20150331报部）" xfId="78"/>
    <cellStyle name="常规_附表2一般公共预算支出预算表" xfId="79"/>
    <cellStyle name="常规_附表4一般公共预算基本支出预算表 " xfId="80"/>
    <cellStyle name="常规_附件：2012年出口退税基数及超基数上解情况表" xfId="81"/>
    <cellStyle name="常规_一般预算" xfId="82"/>
    <cellStyle name="常规_专项转移支付项目表" xfId="83"/>
    <cellStyle name="好_5.中央部门决算（草案)-1" xfId="84"/>
    <cellStyle name="好_全国友协2010年度中央部门决算（草案）" xfId="85"/>
    <cellStyle name="好_司法部2010年度中央部门决算（草案）报" xfId="86"/>
    <cellStyle name="样式 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D43"/>
  <sheetViews>
    <sheetView zoomScaleSheetLayoutView="100" workbookViewId="0" topLeftCell="A17">
      <selection activeCell="F16" sqref="F16"/>
    </sheetView>
  </sheetViews>
  <sheetFormatPr defaultColWidth="9.00390625" defaultRowHeight="13.5" customHeight="1"/>
  <cols>
    <col min="1" max="1" width="53.875" style="232" customWidth="1"/>
    <col min="2" max="2" width="19.625" style="233" customWidth="1"/>
    <col min="3" max="3" width="9.00390625" style="232" customWidth="1"/>
    <col min="4" max="4" width="12.625" style="234" bestFit="1" customWidth="1"/>
    <col min="5" max="16384" width="9.00390625" style="232" customWidth="1"/>
  </cols>
  <sheetData>
    <row r="1" ht="13.5" customHeight="1">
      <c r="A1" s="232" t="s">
        <v>0</v>
      </c>
    </row>
    <row r="2" spans="1:2" ht="28.5" customHeight="1">
      <c r="A2" s="235" t="s">
        <v>1</v>
      </c>
      <c r="B2" s="236"/>
    </row>
    <row r="3" ht="18" customHeight="1">
      <c r="B3" s="237" t="s">
        <v>2</v>
      </c>
    </row>
    <row r="4" spans="1:2" ht="36.75" customHeight="1">
      <c r="A4" s="25" t="s">
        <v>3</v>
      </c>
      <c r="B4" s="238" t="s">
        <v>4</v>
      </c>
    </row>
    <row r="5" spans="1:2" ht="16.5" customHeight="1">
      <c r="A5" s="239" t="s">
        <v>5</v>
      </c>
      <c r="B5" s="240">
        <f>SUM(B6:B19)</f>
        <v>166485</v>
      </c>
    </row>
    <row r="6" spans="1:2" ht="16.5" customHeight="1">
      <c r="A6" s="241" t="s">
        <v>6</v>
      </c>
      <c r="B6" s="242">
        <v>97850</v>
      </c>
    </row>
    <row r="7" spans="1:2" ht="16.5" customHeight="1">
      <c r="A7" s="241" t="s">
        <v>7</v>
      </c>
      <c r="B7" s="242">
        <v>9970</v>
      </c>
    </row>
    <row r="8" spans="1:2" ht="16.5" customHeight="1">
      <c r="A8" s="241" t="s">
        <v>8</v>
      </c>
      <c r="B8" s="242">
        <v>740</v>
      </c>
    </row>
    <row r="9" spans="1:2" ht="16.5" customHeight="1">
      <c r="A9" s="241" t="s">
        <v>9</v>
      </c>
      <c r="B9" s="242">
        <v>17100</v>
      </c>
    </row>
    <row r="10" spans="1:2" ht="16.5" customHeight="1">
      <c r="A10" s="241" t="s">
        <v>10</v>
      </c>
      <c r="B10" s="242">
        <v>990</v>
      </c>
    </row>
    <row r="11" spans="1:2" ht="16.5" customHeight="1">
      <c r="A11" s="241" t="s">
        <v>11</v>
      </c>
      <c r="B11" s="242">
        <v>1360</v>
      </c>
    </row>
    <row r="12" spans="1:2" ht="16.5" customHeight="1">
      <c r="A12" s="241" t="s">
        <v>12</v>
      </c>
      <c r="B12" s="242">
        <v>1160</v>
      </c>
    </row>
    <row r="13" spans="1:2" ht="16.5" customHeight="1">
      <c r="A13" s="241" t="s">
        <v>13</v>
      </c>
      <c r="B13" s="242">
        <v>190</v>
      </c>
    </row>
    <row r="14" spans="1:2" ht="16.5" customHeight="1">
      <c r="A14" s="241" t="s">
        <v>14</v>
      </c>
      <c r="B14" s="242">
        <v>15</v>
      </c>
    </row>
    <row r="15" spans="1:2" ht="16.5" customHeight="1">
      <c r="A15" s="241" t="s">
        <v>15</v>
      </c>
      <c r="B15" s="242">
        <v>2730</v>
      </c>
    </row>
    <row r="16" spans="1:2" ht="16.5" customHeight="1">
      <c r="A16" s="241" t="s">
        <v>16</v>
      </c>
      <c r="B16" s="242">
        <v>1950</v>
      </c>
    </row>
    <row r="17" spans="1:2" ht="16.5" customHeight="1">
      <c r="A17" s="241" t="s">
        <v>17</v>
      </c>
      <c r="B17" s="242">
        <v>16630</v>
      </c>
    </row>
    <row r="18" spans="1:2" ht="16.5" customHeight="1">
      <c r="A18" s="241" t="s">
        <v>18</v>
      </c>
      <c r="B18" s="242">
        <v>300</v>
      </c>
    </row>
    <row r="19" spans="1:4" s="230" customFormat="1" ht="16.5" customHeight="1">
      <c r="A19" s="243" t="s">
        <v>19</v>
      </c>
      <c r="B19" s="242">
        <v>15500</v>
      </c>
      <c r="D19" s="244"/>
    </row>
    <row r="20" spans="1:2" ht="16.5" customHeight="1">
      <c r="A20" s="239" t="s">
        <v>20</v>
      </c>
      <c r="B20" s="240">
        <f>B21+B22+B23+B24+B25+B26+B27+B28</f>
        <v>50200</v>
      </c>
    </row>
    <row r="21" spans="1:2" ht="16.5" customHeight="1">
      <c r="A21" s="241" t="s">
        <v>21</v>
      </c>
      <c r="B21" s="242">
        <v>15900</v>
      </c>
    </row>
    <row r="22" spans="1:2" ht="16.5" customHeight="1">
      <c r="A22" s="241" t="s">
        <v>22</v>
      </c>
      <c r="B22" s="242">
        <v>7500</v>
      </c>
    </row>
    <row r="23" spans="1:2" ht="16.5" customHeight="1">
      <c r="A23" s="241" t="s">
        <v>23</v>
      </c>
      <c r="B23" s="242">
        <v>4500</v>
      </c>
    </row>
    <row r="24" spans="1:2" ht="16.5" customHeight="1">
      <c r="A24" s="241" t="s">
        <v>24</v>
      </c>
      <c r="B24" s="245"/>
    </row>
    <row r="25" spans="1:2" ht="16.5" customHeight="1">
      <c r="A25" s="241" t="s">
        <v>25</v>
      </c>
      <c r="B25" s="242">
        <v>20000</v>
      </c>
    </row>
    <row r="26" spans="1:2" ht="16.5" customHeight="1">
      <c r="A26" s="241" t="s">
        <v>26</v>
      </c>
      <c r="B26" s="245"/>
    </row>
    <row r="27" spans="1:2" ht="16.5" customHeight="1">
      <c r="A27" s="241" t="s">
        <v>27</v>
      </c>
      <c r="B27" s="245"/>
    </row>
    <row r="28" spans="1:2" ht="16.5" customHeight="1">
      <c r="A28" s="241" t="s">
        <v>28</v>
      </c>
      <c r="B28" s="242">
        <v>2300</v>
      </c>
    </row>
    <row r="29" spans="1:2" ht="16.5" customHeight="1">
      <c r="A29" s="246"/>
      <c r="B29" s="247"/>
    </row>
    <row r="30" spans="1:2" ht="16.5" customHeight="1">
      <c r="A30" s="239" t="s">
        <v>29</v>
      </c>
      <c r="B30" s="238">
        <f>SUM(B20,B5)</f>
        <v>216685</v>
      </c>
    </row>
    <row r="31" spans="1:2" ht="18.75" customHeight="1">
      <c r="A31" s="241" t="s">
        <v>30</v>
      </c>
      <c r="B31" s="248">
        <f>B32+B33+B34</f>
        <v>365150</v>
      </c>
    </row>
    <row r="32" spans="1:4" s="231" customFormat="1" ht="16.5" customHeight="1">
      <c r="A32" s="249" t="s">
        <v>31</v>
      </c>
      <c r="B32" s="250">
        <v>6202</v>
      </c>
      <c r="D32" s="251"/>
    </row>
    <row r="33" spans="1:4" s="231" customFormat="1" ht="16.5" customHeight="1">
      <c r="A33" s="249" t="s">
        <v>32</v>
      </c>
      <c r="B33" s="250">
        <v>329564</v>
      </c>
      <c r="D33" s="251"/>
    </row>
    <row r="34" spans="1:4" s="231" customFormat="1" ht="16.5" customHeight="1">
      <c r="A34" s="249" t="s">
        <v>33</v>
      </c>
      <c r="B34" s="250">
        <v>29384</v>
      </c>
      <c r="D34" s="251"/>
    </row>
    <row r="35" spans="1:2" ht="16.5" customHeight="1">
      <c r="A35" s="241" t="s">
        <v>34</v>
      </c>
      <c r="B35" s="248">
        <v>29000</v>
      </c>
    </row>
    <row r="36" spans="1:2" ht="16.5" customHeight="1">
      <c r="A36" s="241" t="s">
        <v>35</v>
      </c>
      <c r="B36" s="248">
        <v>29900</v>
      </c>
    </row>
    <row r="37" spans="1:2" ht="16.5" customHeight="1">
      <c r="A37" s="241" t="s">
        <v>36</v>
      </c>
      <c r="B37" s="248">
        <v>27910</v>
      </c>
    </row>
    <row r="38" spans="1:2" ht="16.5" customHeight="1">
      <c r="A38" s="241" t="s">
        <v>37</v>
      </c>
      <c r="B38" s="248"/>
    </row>
    <row r="39" spans="1:2" ht="16.5" customHeight="1">
      <c r="A39" s="252" t="s">
        <v>38</v>
      </c>
      <c r="B39" s="248"/>
    </row>
    <row r="40" spans="1:2" ht="16.5" customHeight="1">
      <c r="A40" s="252" t="s">
        <v>39</v>
      </c>
      <c r="B40" s="248"/>
    </row>
    <row r="41" spans="1:2" ht="16.5" customHeight="1">
      <c r="A41" s="241" t="s">
        <v>40</v>
      </c>
      <c r="B41" s="248"/>
    </row>
    <row r="42" spans="1:2" ht="16.5" customHeight="1">
      <c r="A42" s="246"/>
      <c r="B42" s="248"/>
    </row>
    <row r="43" spans="1:2" ht="16.5" customHeight="1">
      <c r="A43" s="239" t="s">
        <v>41</v>
      </c>
      <c r="B43" s="253">
        <f>SUM(B30:B31,B35:B38,B39:B41)</f>
        <v>668645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B34"/>
  <sheetViews>
    <sheetView showZeros="0" zoomScaleSheetLayoutView="100" workbookViewId="0" topLeftCell="A10">
      <selection activeCell="I14" sqref="I14"/>
    </sheetView>
  </sheetViews>
  <sheetFormatPr defaultColWidth="9.00390625" defaultRowHeight="13.5" customHeight="1"/>
  <cols>
    <col min="1" max="1" width="46.50390625" style="87" customWidth="1"/>
    <col min="2" max="2" width="23.625" style="87" customWidth="1"/>
    <col min="3" max="3" width="9.00390625" style="87" customWidth="1"/>
    <col min="4" max="4" width="13.75390625" style="88" bestFit="1" customWidth="1"/>
    <col min="5" max="16384" width="9.00390625" style="87" customWidth="1"/>
  </cols>
  <sheetData>
    <row r="1" ht="18" customHeight="1">
      <c r="A1" s="67" t="s">
        <v>569</v>
      </c>
    </row>
    <row r="2" spans="1:2" ht="28.5" customHeight="1">
      <c r="A2" s="89" t="s">
        <v>570</v>
      </c>
      <c r="B2" s="89"/>
    </row>
    <row r="3" ht="22.5" customHeight="1">
      <c r="B3" s="90" t="s">
        <v>2</v>
      </c>
    </row>
    <row r="4" spans="1:2" ht="30.75" customHeight="1">
      <c r="A4" s="25" t="s">
        <v>3</v>
      </c>
      <c r="B4" s="25" t="s">
        <v>4</v>
      </c>
    </row>
    <row r="5" spans="1:2" ht="19.5" customHeight="1">
      <c r="A5" s="29" t="s">
        <v>571</v>
      </c>
      <c r="B5" s="91"/>
    </row>
    <row r="6" spans="1:2" ht="19.5" customHeight="1">
      <c r="A6" s="29" t="s">
        <v>572</v>
      </c>
      <c r="B6" s="91"/>
    </row>
    <row r="7" spans="1:2" ht="19.5" customHeight="1">
      <c r="A7" s="29" t="s">
        <v>573</v>
      </c>
      <c r="B7" s="91">
        <v>300</v>
      </c>
    </row>
    <row r="8" spans="1:2" ht="19.5" customHeight="1">
      <c r="A8" s="29" t="s">
        <v>574</v>
      </c>
      <c r="B8" s="91">
        <v>200</v>
      </c>
    </row>
    <row r="9" spans="1:2" ht="19.5" customHeight="1">
      <c r="A9" s="29" t="s">
        <v>575</v>
      </c>
      <c r="B9" s="91">
        <v>199500</v>
      </c>
    </row>
    <row r="10" spans="1:2" ht="19.5" customHeight="1">
      <c r="A10" s="29" t="s">
        <v>576</v>
      </c>
      <c r="B10" s="91"/>
    </row>
    <row r="11" spans="1:2" ht="19.5" customHeight="1">
      <c r="A11" s="29" t="s">
        <v>577</v>
      </c>
      <c r="B11" s="27"/>
    </row>
    <row r="12" spans="1:2" ht="19.5" customHeight="1">
      <c r="A12" s="29" t="s">
        <v>578</v>
      </c>
      <c r="B12" s="91">
        <v>1600</v>
      </c>
    </row>
    <row r="13" spans="1:2" ht="19.5" customHeight="1">
      <c r="A13" s="29" t="s">
        <v>579</v>
      </c>
      <c r="B13" s="91"/>
    </row>
    <row r="14" spans="1:2" ht="19.5" customHeight="1">
      <c r="A14" s="29" t="s">
        <v>580</v>
      </c>
      <c r="B14" s="91"/>
    </row>
    <row r="15" spans="1:2" ht="19.5" customHeight="1">
      <c r="A15" s="29" t="s">
        <v>581</v>
      </c>
      <c r="B15" s="91"/>
    </row>
    <row r="16" spans="1:2" ht="19.5" customHeight="1">
      <c r="A16" s="29" t="s">
        <v>582</v>
      </c>
      <c r="B16" s="91">
        <v>700</v>
      </c>
    </row>
    <row r="17" spans="1:2" ht="19.5" customHeight="1">
      <c r="A17" s="29" t="s">
        <v>583</v>
      </c>
      <c r="B17" s="91"/>
    </row>
    <row r="18" spans="1:2" ht="19.5" customHeight="1">
      <c r="A18" s="29" t="s">
        <v>584</v>
      </c>
      <c r="B18" s="91"/>
    </row>
    <row r="19" spans="1:2" ht="19.5" customHeight="1">
      <c r="A19" s="29" t="s">
        <v>585</v>
      </c>
      <c r="B19" s="91"/>
    </row>
    <row r="20" spans="1:2" ht="19.5" customHeight="1">
      <c r="A20" s="29" t="s">
        <v>586</v>
      </c>
      <c r="B20" s="91"/>
    </row>
    <row r="21" spans="1:2" ht="19.5" customHeight="1">
      <c r="A21" s="92"/>
      <c r="B21" s="91"/>
    </row>
    <row r="22" spans="1:2" ht="19.5" customHeight="1">
      <c r="A22" s="93"/>
      <c r="B22" s="91"/>
    </row>
    <row r="23" spans="1:2" ht="19.5" customHeight="1">
      <c r="A23" s="93"/>
      <c r="B23" s="91"/>
    </row>
    <row r="24" spans="1:2" ht="19.5" customHeight="1">
      <c r="A24" s="93"/>
      <c r="B24" s="91"/>
    </row>
    <row r="25" spans="1:2" ht="19.5" customHeight="1">
      <c r="A25" s="29"/>
      <c r="B25" s="91"/>
    </row>
    <row r="26" spans="1:2" ht="19.5" customHeight="1">
      <c r="A26" s="16" t="s">
        <v>587</v>
      </c>
      <c r="B26" s="94">
        <f>SUM(B5:B20)</f>
        <v>202300</v>
      </c>
    </row>
    <row r="27" spans="1:2" ht="19.5" customHeight="1">
      <c r="A27" s="29" t="s">
        <v>588</v>
      </c>
      <c r="B27" s="91"/>
    </row>
    <row r="28" spans="1:2" ht="19.5" customHeight="1">
      <c r="A28" s="29" t="s">
        <v>589</v>
      </c>
      <c r="B28" s="91"/>
    </row>
    <row r="29" spans="1:2" ht="19.5" customHeight="1">
      <c r="A29" s="29" t="s">
        <v>590</v>
      </c>
      <c r="B29" s="91"/>
    </row>
    <row r="30" spans="1:2" ht="19.5" customHeight="1">
      <c r="A30" s="29" t="s">
        <v>591</v>
      </c>
      <c r="B30" s="91"/>
    </row>
    <row r="31" spans="1:2" ht="19.5" customHeight="1">
      <c r="A31" s="29" t="s">
        <v>592</v>
      </c>
      <c r="B31" s="91"/>
    </row>
    <row r="32" spans="1:2" ht="19.5" customHeight="1">
      <c r="A32" s="28" t="s">
        <v>593</v>
      </c>
      <c r="B32" s="91">
        <v>10000</v>
      </c>
    </row>
    <row r="33" spans="1:2" ht="19.5" customHeight="1">
      <c r="A33" s="92"/>
      <c r="B33" s="91"/>
    </row>
    <row r="34" spans="1:2" ht="19.5" customHeight="1">
      <c r="A34" s="95" t="s">
        <v>594</v>
      </c>
      <c r="B34" s="96">
        <f>SUM(B26:B32)</f>
        <v>212300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E191"/>
  <sheetViews>
    <sheetView showZeros="0" zoomScaleSheetLayoutView="100" workbookViewId="0" topLeftCell="A1">
      <pane xSplit="1" ySplit="4" topLeftCell="B175" activePane="bottomRight" state="frozen"/>
      <selection pane="bottomRight" activeCell="G176" sqref="G176"/>
    </sheetView>
  </sheetViews>
  <sheetFormatPr defaultColWidth="9.00390625" defaultRowHeight="13.5" customHeight="1"/>
  <cols>
    <col min="1" max="1" width="63.875" style="2" customWidth="1"/>
    <col min="2" max="2" width="18.00390625" style="2" customWidth="1"/>
    <col min="3" max="3" width="9.00390625" style="2" customWidth="1"/>
    <col min="4" max="4" width="10.375" style="69" bestFit="1" customWidth="1"/>
    <col min="5" max="16384" width="9.00390625" style="2" customWidth="1"/>
  </cols>
  <sheetData>
    <row r="1" ht="16.5" customHeight="1">
      <c r="A1" s="2" t="s">
        <v>595</v>
      </c>
    </row>
    <row r="2" spans="1:2" ht="28.5" customHeight="1">
      <c r="A2" s="4" t="s">
        <v>596</v>
      </c>
      <c r="B2" s="4"/>
    </row>
    <row r="3" ht="24" customHeight="1">
      <c r="B3" s="37" t="s">
        <v>2</v>
      </c>
    </row>
    <row r="4" spans="1:4" s="1" customFormat="1" ht="31.5" customHeight="1">
      <c r="A4" s="70" t="s">
        <v>597</v>
      </c>
      <c r="B4" s="25" t="s">
        <v>4</v>
      </c>
      <c r="D4" s="71"/>
    </row>
    <row r="5" spans="1:4" s="68" customFormat="1" ht="17.25" customHeight="1">
      <c r="A5" s="8" t="s">
        <v>598</v>
      </c>
      <c r="B5" s="72">
        <f>SUM(B6,B11)</f>
        <v>0</v>
      </c>
      <c r="D5" s="73"/>
    </row>
    <row r="6" spans="1:4" s="68" customFormat="1" ht="17.25" customHeight="1">
      <c r="A6" s="74" t="s">
        <v>599</v>
      </c>
      <c r="B6" s="72">
        <f>SUM(B7:B10)</f>
        <v>0</v>
      </c>
      <c r="D6" s="73"/>
    </row>
    <row r="7" spans="1:5" ht="17.25" customHeight="1">
      <c r="A7" s="75" t="s">
        <v>600</v>
      </c>
      <c r="B7" s="10"/>
      <c r="D7" s="73"/>
      <c r="E7" s="68"/>
    </row>
    <row r="8" spans="1:5" ht="17.25" customHeight="1">
      <c r="A8" s="75" t="s">
        <v>601</v>
      </c>
      <c r="B8" s="10"/>
      <c r="D8" s="73"/>
      <c r="E8" s="68"/>
    </row>
    <row r="9" spans="1:5" ht="17.25" customHeight="1">
      <c r="A9" s="75" t="s">
        <v>602</v>
      </c>
      <c r="B9" s="10"/>
      <c r="D9" s="73"/>
      <c r="E9" s="68"/>
    </row>
    <row r="10" spans="1:5" ht="17.25" customHeight="1">
      <c r="A10" s="75" t="s">
        <v>603</v>
      </c>
      <c r="B10" s="10"/>
      <c r="D10" s="73"/>
      <c r="E10" s="68"/>
    </row>
    <row r="11" spans="1:4" s="68" customFormat="1" ht="17.25" customHeight="1">
      <c r="A11" s="74" t="s">
        <v>604</v>
      </c>
      <c r="B11" s="72">
        <f>SUM(B12:B14)</f>
        <v>0</v>
      </c>
      <c r="D11" s="73"/>
    </row>
    <row r="12" spans="1:5" ht="17.25" customHeight="1">
      <c r="A12" s="75" t="s">
        <v>605</v>
      </c>
      <c r="B12" s="10"/>
      <c r="D12" s="73"/>
      <c r="E12" s="68"/>
    </row>
    <row r="13" spans="1:5" ht="17.25" customHeight="1">
      <c r="A13" s="75" t="s">
        <v>606</v>
      </c>
      <c r="B13" s="10"/>
      <c r="D13" s="73"/>
      <c r="E13" s="68"/>
    </row>
    <row r="14" spans="1:5" ht="17.25" customHeight="1">
      <c r="A14" s="75" t="s">
        <v>607</v>
      </c>
      <c r="B14" s="10"/>
      <c r="D14" s="73"/>
      <c r="E14" s="68"/>
    </row>
    <row r="15" spans="1:4" s="68" customFormat="1" ht="17.25" customHeight="1">
      <c r="A15" s="8" t="s">
        <v>608</v>
      </c>
      <c r="B15" s="72">
        <f>B16+B20</f>
        <v>0</v>
      </c>
      <c r="D15" s="73"/>
    </row>
    <row r="16" spans="1:4" s="68" customFormat="1" ht="17.25" customHeight="1">
      <c r="A16" s="74" t="s">
        <v>609</v>
      </c>
      <c r="B16" s="72">
        <f>SUM(B17:B19)</f>
        <v>0</v>
      </c>
      <c r="D16" s="73"/>
    </row>
    <row r="17" spans="1:5" ht="17.25" customHeight="1">
      <c r="A17" s="75" t="s">
        <v>610</v>
      </c>
      <c r="B17" s="10"/>
      <c r="D17" s="73"/>
      <c r="E17" s="68"/>
    </row>
    <row r="18" spans="1:5" ht="17.25" customHeight="1">
      <c r="A18" s="75" t="s">
        <v>611</v>
      </c>
      <c r="B18" s="10"/>
      <c r="D18" s="73"/>
      <c r="E18" s="68"/>
    </row>
    <row r="19" spans="1:5" ht="17.25" customHeight="1">
      <c r="A19" s="75" t="s">
        <v>612</v>
      </c>
      <c r="B19" s="10"/>
      <c r="D19" s="73"/>
      <c r="E19" s="68"/>
    </row>
    <row r="20" spans="1:4" s="68" customFormat="1" ht="17.25" customHeight="1">
      <c r="A20" s="74" t="s">
        <v>613</v>
      </c>
      <c r="B20" s="72">
        <f>SUM(B21:B23)</f>
        <v>0</v>
      </c>
      <c r="D20" s="73"/>
    </row>
    <row r="21" spans="1:5" ht="17.25" customHeight="1">
      <c r="A21" s="75" t="s">
        <v>610</v>
      </c>
      <c r="B21" s="10"/>
      <c r="D21" s="73"/>
      <c r="E21" s="68"/>
    </row>
    <row r="22" spans="1:5" ht="17.25" customHeight="1">
      <c r="A22" s="75" t="s">
        <v>611</v>
      </c>
      <c r="B22" s="10"/>
      <c r="D22" s="73"/>
      <c r="E22" s="68"/>
    </row>
    <row r="23" spans="1:5" ht="17.25" customHeight="1">
      <c r="A23" s="35" t="s">
        <v>614</v>
      </c>
      <c r="B23" s="10"/>
      <c r="D23" s="73"/>
      <c r="E23" s="68"/>
    </row>
    <row r="24" spans="1:4" s="68" customFormat="1" ht="17.25" customHeight="1">
      <c r="A24" s="8" t="s">
        <v>615</v>
      </c>
      <c r="B24" s="72"/>
      <c r="D24" s="73"/>
    </row>
    <row r="25" spans="1:5" ht="17.25" customHeight="1">
      <c r="A25" s="76" t="s">
        <v>616</v>
      </c>
      <c r="B25" s="10"/>
      <c r="D25" s="73"/>
      <c r="E25" s="68"/>
    </row>
    <row r="26" spans="1:5" ht="17.25" customHeight="1">
      <c r="A26" s="76" t="s">
        <v>617</v>
      </c>
      <c r="B26" s="10"/>
      <c r="D26" s="73"/>
      <c r="E26" s="68"/>
    </row>
    <row r="27" spans="1:5" ht="17.25" customHeight="1">
      <c r="A27" s="76" t="s">
        <v>618</v>
      </c>
      <c r="B27" s="10"/>
      <c r="D27" s="73"/>
      <c r="E27" s="68"/>
    </row>
    <row r="28" spans="1:5" ht="17.25" customHeight="1">
      <c r="A28" s="76" t="s">
        <v>619</v>
      </c>
      <c r="B28" s="10"/>
      <c r="D28" s="73"/>
      <c r="E28" s="68"/>
    </row>
    <row r="29" spans="1:5" ht="17.25" customHeight="1">
      <c r="A29" s="76" t="s">
        <v>620</v>
      </c>
      <c r="B29" s="10"/>
      <c r="D29" s="73"/>
      <c r="E29" s="68"/>
    </row>
    <row r="30" spans="1:5" ht="17.25" customHeight="1">
      <c r="A30" s="76" t="s">
        <v>621</v>
      </c>
      <c r="B30" s="10"/>
      <c r="D30" s="73"/>
      <c r="E30" s="68"/>
    </row>
    <row r="31" spans="1:4" s="68" customFormat="1" ht="17.25" customHeight="1">
      <c r="A31" s="8" t="s">
        <v>622</v>
      </c>
      <c r="B31" s="72">
        <f>SUM(B32,B48,B54,B58:B59,B65)</f>
        <v>170575</v>
      </c>
      <c r="D31" s="73"/>
    </row>
    <row r="32" spans="1:4" s="68" customFormat="1" ht="17.25" customHeight="1">
      <c r="A32" s="8" t="s">
        <v>623</v>
      </c>
      <c r="B32" s="72">
        <f>SUM(B33:B47)</f>
        <v>170075</v>
      </c>
      <c r="D32" s="73"/>
    </row>
    <row r="33" spans="1:5" ht="17.25" customHeight="1">
      <c r="A33" s="35" t="s">
        <v>624</v>
      </c>
      <c r="B33" s="10">
        <v>30000</v>
      </c>
      <c r="D33" s="73"/>
      <c r="E33" s="68"/>
    </row>
    <row r="34" spans="1:5" ht="17.25" customHeight="1">
      <c r="A34" s="35" t="s">
        <v>625</v>
      </c>
      <c r="B34" s="10">
        <v>1000</v>
      </c>
      <c r="D34" s="73"/>
      <c r="E34" s="68"/>
    </row>
    <row r="35" spans="1:5" ht="17.25" customHeight="1">
      <c r="A35" s="35" t="s">
        <v>626</v>
      </c>
      <c r="B35" s="10"/>
      <c r="D35" s="73"/>
      <c r="E35" s="68"/>
    </row>
    <row r="36" spans="1:5" ht="17.25" customHeight="1">
      <c r="A36" s="35" t="s">
        <v>627</v>
      </c>
      <c r="B36" s="10">
        <v>10000</v>
      </c>
      <c r="D36" s="73"/>
      <c r="E36" s="68"/>
    </row>
    <row r="37" spans="1:5" ht="17.25" customHeight="1">
      <c r="A37" s="35" t="s">
        <v>628</v>
      </c>
      <c r="B37" s="10"/>
      <c r="D37" s="73"/>
      <c r="E37" s="68"/>
    </row>
    <row r="38" spans="1:5" ht="17.25" customHeight="1">
      <c r="A38" s="35" t="s">
        <v>629</v>
      </c>
      <c r="B38" s="10"/>
      <c r="D38" s="73"/>
      <c r="E38" s="68"/>
    </row>
    <row r="39" spans="1:5" ht="17.25" customHeight="1">
      <c r="A39" s="35" t="s">
        <v>630</v>
      </c>
      <c r="B39" s="19">
        <v>60</v>
      </c>
      <c r="D39" s="73"/>
      <c r="E39" s="68"/>
    </row>
    <row r="40" spans="1:5" ht="17.25" customHeight="1">
      <c r="A40" s="35" t="s">
        <v>631</v>
      </c>
      <c r="B40" s="19">
        <v>60</v>
      </c>
      <c r="D40" s="73"/>
      <c r="E40" s="68"/>
    </row>
    <row r="41" spans="1:5" ht="17.25" customHeight="1">
      <c r="A41" s="35" t="s">
        <v>632</v>
      </c>
      <c r="B41" s="19">
        <v>2600</v>
      </c>
      <c r="D41" s="73"/>
      <c r="E41" s="68"/>
    </row>
    <row r="42" spans="1:5" ht="17.25" customHeight="1">
      <c r="A42" s="35" t="s">
        <v>633</v>
      </c>
      <c r="B42" s="10">
        <v>5</v>
      </c>
      <c r="D42" s="73"/>
      <c r="E42" s="68"/>
    </row>
    <row r="43" spans="1:5" ht="17.25" customHeight="1">
      <c r="A43" s="35" t="s">
        <v>634</v>
      </c>
      <c r="B43" s="10"/>
      <c r="D43" s="73"/>
      <c r="E43" s="68"/>
    </row>
    <row r="44" spans="1:5" ht="17.25" customHeight="1">
      <c r="A44" s="35" t="s">
        <v>635</v>
      </c>
      <c r="B44" s="10">
        <v>121750</v>
      </c>
      <c r="D44" s="73"/>
      <c r="E44" s="68"/>
    </row>
    <row r="45" spans="1:5" ht="17.25" customHeight="1">
      <c r="A45" s="35" t="s">
        <v>636</v>
      </c>
      <c r="B45" s="10"/>
      <c r="D45" s="73"/>
      <c r="E45" s="68"/>
    </row>
    <row r="46" spans="1:5" ht="17.25" customHeight="1">
      <c r="A46" s="35" t="s">
        <v>637</v>
      </c>
      <c r="B46" s="10"/>
      <c r="D46" s="73"/>
      <c r="E46" s="68"/>
    </row>
    <row r="47" spans="1:5" ht="17.25" customHeight="1">
      <c r="A47" s="35" t="s">
        <v>638</v>
      </c>
      <c r="B47" s="10">
        <v>4600</v>
      </c>
      <c r="D47" s="73"/>
      <c r="E47" s="68"/>
    </row>
    <row r="48" spans="1:4" s="68" customFormat="1" ht="17.25" customHeight="1">
      <c r="A48" s="8" t="s">
        <v>639</v>
      </c>
      <c r="B48" s="72"/>
      <c r="D48" s="73"/>
    </row>
    <row r="49" spans="1:5" ht="17.25" customHeight="1">
      <c r="A49" s="35" t="s">
        <v>640</v>
      </c>
      <c r="B49" s="10"/>
      <c r="D49" s="73"/>
      <c r="E49" s="68"/>
    </row>
    <row r="50" spans="1:5" ht="17.25" customHeight="1">
      <c r="A50" s="35" t="s">
        <v>641</v>
      </c>
      <c r="B50" s="10"/>
      <c r="D50" s="73"/>
      <c r="E50" s="68"/>
    </row>
    <row r="51" spans="1:5" ht="17.25" customHeight="1">
      <c r="A51" s="35" t="s">
        <v>642</v>
      </c>
      <c r="B51" s="10"/>
      <c r="D51" s="73"/>
      <c r="E51" s="68"/>
    </row>
    <row r="52" spans="1:5" ht="17.25" customHeight="1">
      <c r="A52" s="35" t="s">
        <v>643</v>
      </c>
      <c r="B52" s="10"/>
      <c r="D52" s="73"/>
      <c r="E52" s="68"/>
    </row>
    <row r="53" spans="1:5" ht="17.25" customHeight="1">
      <c r="A53" s="35" t="s">
        <v>644</v>
      </c>
      <c r="B53" s="10"/>
      <c r="D53" s="73"/>
      <c r="E53" s="68"/>
    </row>
    <row r="54" spans="1:4" s="68" customFormat="1" ht="17.25" customHeight="1">
      <c r="A54" s="8" t="s">
        <v>645</v>
      </c>
      <c r="B54" s="72">
        <f>SUM(B55:B57)</f>
        <v>300</v>
      </c>
      <c r="D54" s="73"/>
    </row>
    <row r="55" spans="1:5" ht="17.25" customHeight="1">
      <c r="A55" s="35" t="s">
        <v>624</v>
      </c>
      <c r="B55" s="10">
        <v>300</v>
      </c>
      <c r="D55" s="73"/>
      <c r="E55" s="68"/>
    </row>
    <row r="56" spans="1:5" ht="17.25" customHeight="1">
      <c r="A56" s="35" t="s">
        <v>625</v>
      </c>
      <c r="B56" s="10"/>
      <c r="D56" s="73"/>
      <c r="E56" s="68"/>
    </row>
    <row r="57" spans="1:5" ht="17.25" customHeight="1">
      <c r="A57" s="35" t="s">
        <v>646</v>
      </c>
      <c r="B57" s="10"/>
      <c r="D57" s="73"/>
      <c r="E57" s="68"/>
    </row>
    <row r="58" spans="1:4" s="68" customFormat="1" ht="17.25" customHeight="1">
      <c r="A58" s="8" t="s">
        <v>647</v>
      </c>
      <c r="B58" s="72">
        <v>200</v>
      </c>
      <c r="D58" s="73"/>
    </row>
    <row r="59" spans="1:4" s="68" customFormat="1" ht="17.25" customHeight="1">
      <c r="A59" s="8" t="s">
        <v>648</v>
      </c>
      <c r="B59" s="72"/>
      <c r="D59" s="73"/>
    </row>
    <row r="60" spans="1:5" ht="17.25" customHeight="1">
      <c r="A60" s="35" t="s">
        <v>640</v>
      </c>
      <c r="B60" s="10"/>
      <c r="D60" s="73"/>
      <c r="E60" s="68"/>
    </row>
    <row r="61" spans="1:5" ht="17.25" customHeight="1">
      <c r="A61" s="35" t="s">
        <v>641</v>
      </c>
      <c r="B61" s="10"/>
      <c r="D61" s="73"/>
      <c r="E61" s="68"/>
    </row>
    <row r="62" spans="1:5" ht="17.25" customHeight="1">
      <c r="A62" s="35" t="s">
        <v>642</v>
      </c>
      <c r="B62" s="10"/>
      <c r="D62" s="73"/>
      <c r="E62" s="68"/>
    </row>
    <row r="63" spans="1:5" ht="17.25" customHeight="1">
      <c r="A63" s="35" t="s">
        <v>643</v>
      </c>
      <c r="B63" s="10"/>
      <c r="D63" s="73"/>
      <c r="E63" s="68"/>
    </row>
    <row r="64" spans="1:5" ht="17.25" customHeight="1">
      <c r="A64" s="35" t="s">
        <v>649</v>
      </c>
      <c r="B64" s="10"/>
      <c r="D64" s="73"/>
      <c r="E64" s="68"/>
    </row>
    <row r="65" spans="1:4" s="68" customFormat="1" ht="17.25" customHeight="1">
      <c r="A65" s="8" t="s">
        <v>650</v>
      </c>
      <c r="B65" s="72">
        <f>SUM(B66:B68)</f>
        <v>0</v>
      </c>
      <c r="D65" s="73"/>
    </row>
    <row r="66" spans="1:4" s="68" customFormat="1" ht="17.25" customHeight="1">
      <c r="A66" s="76" t="s">
        <v>651</v>
      </c>
      <c r="B66" s="10"/>
      <c r="D66" s="73"/>
    </row>
    <row r="67" spans="1:4" s="68" customFormat="1" ht="17.25" customHeight="1">
      <c r="A67" s="76" t="s">
        <v>652</v>
      </c>
      <c r="B67" s="10"/>
      <c r="D67" s="73"/>
    </row>
    <row r="68" spans="1:4" s="68" customFormat="1" ht="17.25" customHeight="1">
      <c r="A68" s="76" t="s">
        <v>653</v>
      </c>
      <c r="B68" s="10"/>
      <c r="D68" s="73"/>
    </row>
    <row r="69" spans="1:4" s="68" customFormat="1" ht="17.25" customHeight="1">
      <c r="A69" s="8" t="s">
        <v>654</v>
      </c>
      <c r="B69" s="72">
        <f>B70+B76+B81+B86</f>
        <v>0</v>
      </c>
      <c r="D69" s="73"/>
    </row>
    <row r="70" spans="1:4" s="68" customFormat="1" ht="17.25" customHeight="1">
      <c r="A70" s="77" t="s">
        <v>655</v>
      </c>
      <c r="B70" s="72"/>
      <c r="D70" s="73"/>
    </row>
    <row r="71" spans="1:5" ht="17.25" customHeight="1">
      <c r="A71" s="18" t="s">
        <v>656</v>
      </c>
      <c r="B71" s="10"/>
      <c r="D71" s="73"/>
      <c r="E71" s="68"/>
    </row>
    <row r="72" spans="1:5" ht="17.25" customHeight="1">
      <c r="A72" s="18" t="s">
        <v>657</v>
      </c>
      <c r="B72" s="10"/>
      <c r="D72" s="73"/>
      <c r="E72" s="68"/>
    </row>
    <row r="73" spans="1:5" ht="17.25" customHeight="1">
      <c r="A73" s="18" t="s">
        <v>658</v>
      </c>
      <c r="B73" s="10"/>
      <c r="D73" s="73"/>
      <c r="E73" s="68"/>
    </row>
    <row r="74" spans="1:5" ht="17.25" customHeight="1">
      <c r="A74" s="18" t="s">
        <v>659</v>
      </c>
      <c r="B74" s="10"/>
      <c r="D74" s="73"/>
      <c r="E74" s="68"/>
    </row>
    <row r="75" spans="1:5" ht="17.25" customHeight="1">
      <c r="A75" s="18" t="s">
        <v>660</v>
      </c>
      <c r="B75" s="10"/>
      <c r="D75" s="73"/>
      <c r="E75" s="68"/>
    </row>
    <row r="76" spans="1:4" s="68" customFormat="1" ht="17.25" customHeight="1">
      <c r="A76" s="77" t="s">
        <v>661</v>
      </c>
      <c r="B76" s="72">
        <f>SUM(B77:B80)</f>
        <v>0</v>
      </c>
      <c r="D76" s="73"/>
    </row>
    <row r="77" spans="1:5" ht="17.25" customHeight="1">
      <c r="A77" s="35" t="s">
        <v>611</v>
      </c>
      <c r="B77" s="10"/>
      <c r="D77" s="73"/>
      <c r="E77" s="68"/>
    </row>
    <row r="78" spans="1:5" ht="17.25" customHeight="1">
      <c r="A78" s="35" t="s">
        <v>662</v>
      </c>
      <c r="B78" s="10"/>
      <c r="D78" s="73"/>
      <c r="E78" s="68"/>
    </row>
    <row r="79" spans="1:5" ht="17.25" customHeight="1">
      <c r="A79" s="35" t="s">
        <v>663</v>
      </c>
      <c r="B79" s="10"/>
      <c r="D79" s="73"/>
      <c r="E79" s="68"/>
    </row>
    <row r="80" spans="1:5" ht="17.25" customHeight="1">
      <c r="A80" s="35" t="s">
        <v>664</v>
      </c>
      <c r="B80" s="10"/>
      <c r="D80" s="73"/>
      <c r="E80" s="68"/>
    </row>
    <row r="81" spans="1:4" s="68" customFormat="1" ht="17.25" customHeight="1">
      <c r="A81" s="77" t="s">
        <v>665</v>
      </c>
      <c r="B81" s="72"/>
      <c r="D81" s="73"/>
    </row>
    <row r="82" spans="1:5" ht="17.25" customHeight="1">
      <c r="A82" s="35" t="s">
        <v>611</v>
      </c>
      <c r="B82" s="10"/>
      <c r="D82" s="73"/>
      <c r="E82" s="68"/>
    </row>
    <row r="83" spans="1:5" ht="17.25" customHeight="1">
      <c r="A83" s="35" t="s">
        <v>662</v>
      </c>
      <c r="B83" s="10"/>
      <c r="D83" s="73"/>
      <c r="E83" s="68"/>
    </row>
    <row r="84" spans="1:5" ht="17.25" customHeight="1">
      <c r="A84" s="35" t="s">
        <v>666</v>
      </c>
      <c r="B84" s="10"/>
      <c r="D84" s="73"/>
      <c r="E84" s="68"/>
    </row>
    <row r="85" spans="1:5" ht="17.25" customHeight="1">
      <c r="A85" s="35" t="s">
        <v>667</v>
      </c>
      <c r="B85" s="10"/>
      <c r="D85" s="73"/>
      <c r="E85" s="68"/>
    </row>
    <row r="86" spans="1:4" s="68" customFormat="1" ht="17.25" customHeight="1">
      <c r="A86" s="77" t="s">
        <v>668</v>
      </c>
      <c r="B86" s="72"/>
      <c r="D86" s="73"/>
    </row>
    <row r="87" spans="1:5" ht="17.25" customHeight="1">
      <c r="A87" s="35" t="s">
        <v>669</v>
      </c>
      <c r="B87" s="10"/>
      <c r="D87" s="73"/>
      <c r="E87" s="68"/>
    </row>
    <row r="88" spans="1:5" ht="17.25" customHeight="1">
      <c r="A88" s="35" t="s">
        <v>670</v>
      </c>
      <c r="B88" s="10"/>
      <c r="D88" s="73"/>
      <c r="E88" s="68"/>
    </row>
    <row r="89" spans="1:5" ht="17.25" customHeight="1">
      <c r="A89" s="35" t="s">
        <v>671</v>
      </c>
      <c r="B89" s="10"/>
      <c r="D89" s="73"/>
      <c r="E89" s="68"/>
    </row>
    <row r="90" spans="1:5" ht="17.25" customHeight="1">
      <c r="A90" s="35" t="s">
        <v>672</v>
      </c>
      <c r="B90" s="10"/>
      <c r="D90" s="73"/>
      <c r="E90" s="68"/>
    </row>
    <row r="91" spans="1:4" s="68" customFormat="1" ht="17.25" customHeight="1">
      <c r="A91" s="74" t="s">
        <v>673</v>
      </c>
      <c r="B91" s="72"/>
      <c r="D91" s="73"/>
    </row>
    <row r="92" spans="1:4" s="68" customFormat="1" ht="17.25" customHeight="1">
      <c r="A92" s="77" t="s">
        <v>674</v>
      </c>
      <c r="B92" s="72"/>
      <c r="D92" s="73"/>
    </row>
    <row r="93" spans="1:5" ht="17.25" customHeight="1">
      <c r="A93" s="35" t="s">
        <v>675</v>
      </c>
      <c r="B93" s="10"/>
      <c r="D93" s="73"/>
      <c r="E93" s="68"/>
    </row>
    <row r="94" spans="1:5" ht="17.25" customHeight="1">
      <c r="A94" s="35" t="s">
        <v>676</v>
      </c>
      <c r="B94" s="10"/>
      <c r="D94" s="73"/>
      <c r="E94" s="68"/>
    </row>
    <row r="95" spans="1:5" ht="17.25" customHeight="1">
      <c r="A95" s="35" t="s">
        <v>677</v>
      </c>
      <c r="B95" s="10"/>
      <c r="D95" s="73"/>
      <c r="E95" s="68"/>
    </row>
    <row r="96" spans="1:5" ht="17.25" customHeight="1">
      <c r="A96" s="35" t="s">
        <v>678</v>
      </c>
      <c r="B96" s="10"/>
      <c r="D96" s="73"/>
      <c r="E96" s="68"/>
    </row>
    <row r="97" spans="1:4" s="68" customFormat="1" ht="17.25" customHeight="1">
      <c r="A97" s="77" t="s">
        <v>679</v>
      </c>
      <c r="B97" s="72"/>
      <c r="D97" s="73"/>
    </row>
    <row r="98" spans="1:5" ht="17.25" customHeight="1">
      <c r="A98" s="35" t="s">
        <v>677</v>
      </c>
      <c r="B98" s="10"/>
      <c r="D98" s="73"/>
      <c r="E98" s="68"/>
    </row>
    <row r="99" spans="1:5" ht="17.25" customHeight="1">
      <c r="A99" s="35" t="s">
        <v>680</v>
      </c>
      <c r="B99" s="10"/>
      <c r="D99" s="73"/>
      <c r="E99" s="68"/>
    </row>
    <row r="100" spans="1:5" ht="17.25" customHeight="1">
      <c r="A100" s="35" t="s">
        <v>681</v>
      </c>
      <c r="B100" s="10"/>
      <c r="D100" s="73"/>
      <c r="E100" s="68"/>
    </row>
    <row r="101" spans="1:5" ht="17.25" customHeight="1">
      <c r="A101" s="35" t="s">
        <v>682</v>
      </c>
      <c r="B101" s="10"/>
      <c r="D101" s="73"/>
      <c r="E101" s="68"/>
    </row>
    <row r="102" spans="1:4" s="68" customFormat="1" ht="17.25" customHeight="1">
      <c r="A102" s="77" t="s">
        <v>683</v>
      </c>
      <c r="B102" s="72"/>
      <c r="D102" s="73"/>
    </row>
    <row r="103" spans="1:5" ht="17.25" customHeight="1">
      <c r="A103" s="35" t="s">
        <v>684</v>
      </c>
      <c r="B103" s="10"/>
      <c r="D103" s="73"/>
      <c r="E103" s="68"/>
    </row>
    <row r="104" spans="1:5" ht="17.25" customHeight="1">
      <c r="A104" s="35" t="s">
        <v>685</v>
      </c>
      <c r="B104" s="10"/>
      <c r="D104" s="73"/>
      <c r="E104" s="68"/>
    </row>
    <row r="105" spans="1:5" ht="17.25" customHeight="1">
      <c r="A105" s="35" t="s">
        <v>686</v>
      </c>
      <c r="B105" s="10"/>
      <c r="D105" s="73"/>
      <c r="E105" s="68"/>
    </row>
    <row r="106" spans="1:5" ht="17.25" customHeight="1">
      <c r="A106" s="35" t="s">
        <v>687</v>
      </c>
      <c r="B106" s="10"/>
      <c r="D106" s="73"/>
      <c r="E106" s="68"/>
    </row>
    <row r="107" spans="1:4" s="68" customFormat="1" ht="17.25" customHeight="1">
      <c r="A107" s="77" t="s">
        <v>688</v>
      </c>
      <c r="B107" s="72"/>
      <c r="D107" s="73"/>
    </row>
    <row r="108" spans="1:5" ht="17.25" customHeight="1">
      <c r="A108" s="35" t="s">
        <v>689</v>
      </c>
      <c r="B108" s="10"/>
      <c r="D108" s="73"/>
      <c r="E108" s="68"/>
    </row>
    <row r="109" spans="1:5" ht="17.25" customHeight="1">
      <c r="A109" s="35" t="s">
        <v>690</v>
      </c>
      <c r="B109" s="10"/>
      <c r="D109" s="73"/>
      <c r="E109" s="68"/>
    </row>
    <row r="110" spans="1:5" ht="17.25" customHeight="1">
      <c r="A110" s="35" t="s">
        <v>691</v>
      </c>
      <c r="B110" s="10"/>
      <c r="D110" s="73"/>
      <c r="E110" s="68"/>
    </row>
    <row r="111" spans="1:5" ht="17.25" customHeight="1">
      <c r="A111" s="35" t="s">
        <v>692</v>
      </c>
      <c r="B111" s="10"/>
      <c r="D111" s="73"/>
      <c r="E111" s="68"/>
    </row>
    <row r="112" spans="1:5" ht="17.25" customHeight="1">
      <c r="A112" s="35" t="s">
        <v>693</v>
      </c>
      <c r="B112" s="10"/>
      <c r="D112" s="73"/>
      <c r="E112" s="68"/>
    </row>
    <row r="113" spans="1:5" ht="17.25" customHeight="1">
      <c r="A113" s="35" t="s">
        <v>694</v>
      </c>
      <c r="B113" s="10"/>
      <c r="D113" s="73"/>
      <c r="E113" s="68"/>
    </row>
    <row r="114" spans="1:5" ht="17.25" customHeight="1">
      <c r="A114" s="35" t="s">
        <v>695</v>
      </c>
      <c r="B114" s="10"/>
      <c r="D114" s="73"/>
      <c r="E114" s="68"/>
    </row>
    <row r="115" spans="1:5" ht="17.25" customHeight="1">
      <c r="A115" s="35" t="s">
        <v>696</v>
      </c>
      <c r="B115" s="10"/>
      <c r="D115" s="73"/>
      <c r="E115" s="68"/>
    </row>
    <row r="116" spans="1:4" s="68" customFormat="1" ht="17.25" customHeight="1">
      <c r="A116" s="77" t="s">
        <v>697</v>
      </c>
      <c r="B116" s="72"/>
      <c r="D116" s="73"/>
    </row>
    <row r="117" spans="1:5" ht="17.25" customHeight="1">
      <c r="A117" s="35" t="s">
        <v>698</v>
      </c>
      <c r="B117" s="10"/>
      <c r="D117" s="73"/>
      <c r="E117" s="68"/>
    </row>
    <row r="118" spans="1:5" ht="17.25" customHeight="1">
      <c r="A118" s="35" t="s">
        <v>699</v>
      </c>
      <c r="B118" s="10"/>
      <c r="D118" s="73"/>
      <c r="E118" s="68"/>
    </row>
    <row r="119" spans="1:5" ht="17.25" customHeight="1">
      <c r="A119" s="35" t="s">
        <v>700</v>
      </c>
      <c r="B119" s="10"/>
      <c r="D119" s="73"/>
      <c r="E119" s="68"/>
    </row>
    <row r="120" spans="1:5" ht="17.25" customHeight="1">
      <c r="A120" s="35" t="s">
        <v>701</v>
      </c>
      <c r="B120" s="10"/>
      <c r="D120" s="73"/>
      <c r="E120" s="68"/>
    </row>
    <row r="121" spans="1:5" ht="17.25" customHeight="1">
      <c r="A121" s="35" t="s">
        <v>702</v>
      </c>
      <c r="B121" s="10"/>
      <c r="D121" s="73"/>
      <c r="E121" s="68"/>
    </row>
    <row r="122" spans="1:5" ht="17.25" customHeight="1">
      <c r="A122" s="35" t="s">
        <v>703</v>
      </c>
      <c r="B122" s="10"/>
      <c r="D122" s="73"/>
      <c r="E122" s="68"/>
    </row>
    <row r="123" spans="1:4" s="68" customFormat="1" ht="17.25" customHeight="1">
      <c r="A123" s="77" t="s">
        <v>704</v>
      </c>
      <c r="B123" s="72"/>
      <c r="D123" s="73"/>
    </row>
    <row r="124" spans="1:5" ht="17.25" customHeight="1">
      <c r="A124" s="35" t="s">
        <v>705</v>
      </c>
      <c r="B124" s="10"/>
      <c r="D124" s="73"/>
      <c r="E124" s="68"/>
    </row>
    <row r="125" spans="1:5" ht="17.25" customHeight="1">
      <c r="A125" s="35" t="s">
        <v>706</v>
      </c>
      <c r="B125" s="10"/>
      <c r="D125" s="73"/>
      <c r="E125" s="68"/>
    </row>
    <row r="126" spans="1:5" ht="17.25" customHeight="1">
      <c r="A126" s="35" t="s">
        <v>707</v>
      </c>
      <c r="B126" s="10"/>
      <c r="D126" s="73"/>
      <c r="E126" s="68"/>
    </row>
    <row r="127" spans="1:5" ht="17.25" customHeight="1">
      <c r="A127" s="35" t="s">
        <v>708</v>
      </c>
      <c r="B127" s="10"/>
      <c r="D127" s="73"/>
      <c r="E127" s="68"/>
    </row>
    <row r="128" spans="1:5" ht="17.25" customHeight="1">
      <c r="A128" s="35" t="s">
        <v>709</v>
      </c>
      <c r="B128" s="10"/>
      <c r="D128" s="73"/>
      <c r="E128" s="68"/>
    </row>
    <row r="129" spans="1:5" ht="17.25" customHeight="1">
      <c r="A129" s="35" t="s">
        <v>710</v>
      </c>
      <c r="B129" s="10"/>
      <c r="D129" s="73"/>
      <c r="E129" s="68"/>
    </row>
    <row r="130" spans="1:5" ht="17.25" customHeight="1">
      <c r="A130" s="35" t="s">
        <v>711</v>
      </c>
      <c r="B130" s="10"/>
      <c r="D130" s="73"/>
      <c r="E130" s="68"/>
    </row>
    <row r="131" spans="1:5" ht="17.25" customHeight="1">
      <c r="A131" s="35" t="s">
        <v>712</v>
      </c>
      <c r="B131" s="10"/>
      <c r="D131" s="73"/>
      <c r="E131" s="68"/>
    </row>
    <row r="132" spans="1:4" s="68" customFormat="1" ht="17.25" customHeight="1">
      <c r="A132" s="74" t="s">
        <v>713</v>
      </c>
      <c r="B132" s="72">
        <f>SUM(B133,B140,B146)</f>
        <v>0</v>
      </c>
      <c r="D132" s="73"/>
    </row>
    <row r="133" spans="1:4" s="68" customFormat="1" ht="17.25" customHeight="1">
      <c r="A133" s="77" t="s">
        <v>714</v>
      </c>
      <c r="B133" s="72">
        <f>SUM(B134:B139)</f>
        <v>0</v>
      </c>
      <c r="D133" s="73"/>
    </row>
    <row r="134" spans="1:5" ht="17.25" customHeight="1">
      <c r="A134" s="35" t="s">
        <v>715</v>
      </c>
      <c r="B134" s="10"/>
      <c r="D134" s="73"/>
      <c r="E134" s="68"/>
    </row>
    <row r="135" spans="1:5" ht="17.25" customHeight="1">
      <c r="A135" s="35" t="s">
        <v>716</v>
      </c>
      <c r="B135" s="10"/>
      <c r="D135" s="73"/>
      <c r="E135" s="68"/>
    </row>
    <row r="136" spans="1:5" ht="17.25" customHeight="1">
      <c r="A136" s="35" t="s">
        <v>717</v>
      </c>
      <c r="B136" s="10"/>
      <c r="D136" s="73"/>
      <c r="E136" s="68"/>
    </row>
    <row r="137" spans="1:5" ht="17.25" customHeight="1">
      <c r="A137" s="35" t="s">
        <v>718</v>
      </c>
      <c r="B137" s="10"/>
      <c r="D137" s="73"/>
      <c r="E137" s="68"/>
    </row>
    <row r="138" spans="1:5" ht="17.25" customHeight="1">
      <c r="A138" s="35" t="s">
        <v>719</v>
      </c>
      <c r="B138" s="10"/>
      <c r="D138" s="73"/>
      <c r="E138" s="68"/>
    </row>
    <row r="139" spans="1:5" ht="17.25" customHeight="1">
      <c r="A139" s="35" t="s">
        <v>720</v>
      </c>
      <c r="B139" s="10"/>
      <c r="D139" s="73"/>
      <c r="E139" s="68"/>
    </row>
    <row r="140" spans="1:4" s="68" customFormat="1" ht="17.25" customHeight="1">
      <c r="A140" s="77" t="s">
        <v>721</v>
      </c>
      <c r="B140" s="72">
        <f>SUM(B141:B145)</f>
        <v>0</v>
      </c>
      <c r="D140" s="73"/>
    </row>
    <row r="141" spans="1:5" ht="17.25" customHeight="1">
      <c r="A141" s="35" t="s">
        <v>722</v>
      </c>
      <c r="B141" s="10"/>
      <c r="D141" s="73"/>
      <c r="E141" s="68"/>
    </row>
    <row r="142" spans="1:5" ht="17.25" customHeight="1">
      <c r="A142" s="35" t="s">
        <v>723</v>
      </c>
      <c r="B142" s="10"/>
      <c r="D142" s="73"/>
      <c r="E142" s="68"/>
    </row>
    <row r="143" spans="1:5" ht="17.25" customHeight="1">
      <c r="A143" s="35" t="s">
        <v>724</v>
      </c>
      <c r="B143" s="10"/>
      <c r="D143" s="73"/>
      <c r="E143" s="68"/>
    </row>
    <row r="144" spans="1:5" ht="17.25" customHeight="1">
      <c r="A144" s="35" t="s">
        <v>725</v>
      </c>
      <c r="B144" s="10"/>
      <c r="D144" s="73"/>
      <c r="E144" s="68"/>
    </row>
    <row r="145" spans="1:5" ht="17.25" customHeight="1">
      <c r="A145" s="35" t="s">
        <v>726</v>
      </c>
      <c r="B145" s="10"/>
      <c r="D145" s="73"/>
      <c r="E145" s="68"/>
    </row>
    <row r="146" spans="1:4" s="68" customFormat="1" ht="17.25" customHeight="1">
      <c r="A146" s="77" t="s">
        <v>727</v>
      </c>
      <c r="B146" s="72"/>
      <c r="D146" s="73"/>
    </row>
    <row r="147" spans="1:5" ht="17.25" customHeight="1">
      <c r="A147" s="35" t="s">
        <v>728</v>
      </c>
      <c r="B147" s="10"/>
      <c r="D147" s="73"/>
      <c r="E147" s="68"/>
    </row>
    <row r="148" spans="1:5" ht="17.25" customHeight="1">
      <c r="A148" s="35" t="s">
        <v>729</v>
      </c>
      <c r="B148" s="10"/>
      <c r="D148" s="73"/>
      <c r="E148" s="68"/>
    </row>
    <row r="149" spans="1:4" s="68" customFormat="1" ht="17.25" customHeight="1">
      <c r="A149" s="74" t="s">
        <v>730</v>
      </c>
      <c r="B149" s="72"/>
      <c r="D149" s="73"/>
    </row>
    <row r="150" spans="1:4" s="68" customFormat="1" ht="17.25" customHeight="1">
      <c r="A150" s="77" t="s">
        <v>604</v>
      </c>
      <c r="B150" s="72"/>
      <c r="D150" s="73"/>
    </row>
    <row r="151" spans="1:5" ht="17.25" customHeight="1">
      <c r="A151" s="35" t="s">
        <v>605</v>
      </c>
      <c r="B151" s="10"/>
      <c r="D151" s="73"/>
      <c r="E151" s="68"/>
    </row>
    <row r="152" spans="1:5" ht="17.25" customHeight="1">
      <c r="A152" s="35" t="s">
        <v>606</v>
      </c>
      <c r="B152" s="10"/>
      <c r="D152" s="73"/>
      <c r="E152" s="68"/>
    </row>
    <row r="153" spans="1:5" ht="17.25" customHeight="1">
      <c r="A153" s="35" t="s">
        <v>607</v>
      </c>
      <c r="B153" s="10"/>
      <c r="D153" s="73"/>
      <c r="E153" s="68"/>
    </row>
    <row r="154" spans="1:5" ht="17.25" customHeight="1">
      <c r="A154" s="35" t="s">
        <v>731</v>
      </c>
      <c r="B154" s="10"/>
      <c r="D154" s="73"/>
      <c r="E154" s="68"/>
    </row>
    <row r="155" spans="1:5" ht="17.25" customHeight="1">
      <c r="A155" s="35" t="s">
        <v>732</v>
      </c>
      <c r="B155" s="10"/>
      <c r="D155" s="73"/>
      <c r="E155" s="68"/>
    </row>
    <row r="156" spans="1:4" s="68" customFormat="1" ht="17.25" customHeight="1">
      <c r="A156" s="74" t="s">
        <v>733</v>
      </c>
      <c r="B156" s="72">
        <f>SUM(B157:B158,B167)</f>
        <v>0</v>
      </c>
      <c r="D156" s="73"/>
    </row>
    <row r="157" spans="1:4" s="68" customFormat="1" ht="17.25" customHeight="1">
      <c r="A157" s="77" t="s">
        <v>734</v>
      </c>
      <c r="B157" s="72"/>
      <c r="D157" s="73"/>
    </row>
    <row r="158" spans="1:4" s="68" customFormat="1" ht="17.25" customHeight="1">
      <c r="A158" s="77" t="s">
        <v>735</v>
      </c>
      <c r="B158" s="72"/>
      <c r="D158" s="73"/>
    </row>
    <row r="159" spans="1:5" ht="17.25" customHeight="1">
      <c r="A159" s="35" t="s">
        <v>736</v>
      </c>
      <c r="B159" s="10"/>
      <c r="D159" s="73"/>
      <c r="E159" s="68"/>
    </row>
    <row r="160" spans="1:5" ht="17.25" customHeight="1">
      <c r="A160" s="35" t="s">
        <v>737</v>
      </c>
      <c r="B160" s="10"/>
      <c r="D160" s="73"/>
      <c r="E160" s="68"/>
    </row>
    <row r="161" spans="1:5" ht="17.25" customHeight="1">
      <c r="A161" s="35" t="s">
        <v>738</v>
      </c>
      <c r="B161" s="10"/>
      <c r="D161" s="73"/>
      <c r="E161" s="68"/>
    </row>
    <row r="162" spans="1:5" ht="17.25" customHeight="1">
      <c r="A162" s="35" t="s">
        <v>739</v>
      </c>
      <c r="B162" s="10"/>
      <c r="D162" s="73"/>
      <c r="E162" s="68"/>
    </row>
    <row r="163" spans="1:5" ht="17.25" customHeight="1">
      <c r="A163" s="35" t="s">
        <v>740</v>
      </c>
      <c r="B163" s="10"/>
      <c r="D163" s="73"/>
      <c r="E163" s="68"/>
    </row>
    <row r="164" spans="1:5" ht="17.25" customHeight="1">
      <c r="A164" s="35" t="s">
        <v>741</v>
      </c>
      <c r="B164" s="10"/>
      <c r="D164" s="73"/>
      <c r="E164" s="68"/>
    </row>
    <row r="165" spans="1:5" ht="17.25" customHeight="1">
      <c r="A165" s="35" t="s">
        <v>742</v>
      </c>
      <c r="B165" s="10"/>
      <c r="D165" s="73"/>
      <c r="E165" s="68"/>
    </row>
    <row r="166" spans="1:5" ht="17.25" customHeight="1">
      <c r="A166" s="35" t="s">
        <v>743</v>
      </c>
      <c r="B166" s="10"/>
      <c r="D166" s="73"/>
      <c r="E166" s="68"/>
    </row>
    <row r="167" spans="1:4" s="68" customFormat="1" ht="17.25" customHeight="1">
      <c r="A167" s="77" t="s">
        <v>744</v>
      </c>
      <c r="B167" s="72">
        <f>SUM(B168:B177)</f>
        <v>0</v>
      </c>
      <c r="D167" s="73"/>
    </row>
    <row r="168" spans="1:5" ht="17.25" customHeight="1">
      <c r="A168" s="35" t="s">
        <v>745</v>
      </c>
      <c r="B168" s="10"/>
      <c r="D168" s="73"/>
      <c r="E168" s="68"/>
    </row>
    <row r="169" spans="1:5" ht="17.25" customHeight="1">
      <c r="A169" s="35" t="s">
        <v>746</v>
      </c>
      <c r="B169" s="10"/>
      <c r="D169" s="73"/>
      <c r="E169" s="68"/>
    </row>
    <row r="170" spans="1:5" ht="17.25" customHeight="1">
      <c r="A170" s="35" t="s">
        <v>747</v>
      </c>
      <c r="B170" s="10"/>
      <c r="D170" s="73"/>
      <c r="E170" s="68"/>
    </row>
    <row r="171" spans="1:5" ht="17.25" customHeight="1">
      <c r="A171" s="35" t="s">
        <v>748</v>
      </c>
      <c r="B171" s="10"/>
      <c r="D171" s="73"/>
      <c r="E171" s="68"/>
    </row>
    <row r="172" spans="1:5" ht="17.25" customHeight="1">
      <c r="A172" s="35" t="s">
        <v>749</v>
      </c>
      <c r="B172" s="10"/>
      <c r="D172" s="73"/>
      <c r="E172" s="68"/>
    </row>
    <row r="173" spans="1:5" ht="17.25" customHeight="1">
      <c r="A173" s="35" t="s">
        <v>750</v>
      </c>
      <c r="B173" s="10"/>
      <c r="D173" s="73"/>
      <c r="E173" s="68"/>
    </row>
    <row r="174" spans="1:5" ht="17.25" customHeight="1">
      <c r="A174" s="35" t="s">
        <v>751</v>
      </c>
      <c r="B174" s="10"/>
      <c r="D174" s="73"/>
      <c r="E174" s="68"/>
    </row>
    <row r="175" spans="1:5" ht="17.25" customHeight="1">
      <c r="A175" s="35" t="s">
        <v>752</v>
      </c>
      <c r="B175" s="10"/>
      <c r="D175" s="73"/>
      <c r="E175" s="68"/>
    </row>
    <row r="176" spans="1:5" ht="17.25" customHeight="1">
      <c r="A176" s="35" t="s">
        <v>753</v>
      </c>
      <c r="B176" s="10"/>
      <c r="D176" s="73"/>
      <c r="E176" s="68"/>
    </row>
    <row r="177" spans="1:5" ht="17.25" customHeight="1">
      <c r="A177" s="35" t="s">
        <v>754</v>
      </c>
      <c r="B177" s="10"/>
      <c r="D177" s="73"/>
      <c r="E177" s="68"/>
    </row>
    <row r="178" spans="1:4" s="68" customFormat="1" ht="17.25" customHeight="1">
      <c r="A178" s="74" t="s">
        <v>755</v>
      </c>
      <c r="B178" s="78">
        <v>21515</v>
      </c>
      <c r="D178" s="73"/>
    </row>
    <row r="179" spans="1:4" s="68" customFormat="1" ht="17.25" customHeight="1">
      <c r="A179" s="79" t="s">
        <v>756</v>
      </c>
      <c r="B179" s="80">
        <v>210</v>
      </c>
      <c r="D179" s="73"/>
    </row>
    <row r="180" spans="1:5" ht="17.25" customHeight="1">
      <c r="A180" s="81" t="s">
        <v>757</v>
      </c>
      <c r="B180" s="81"/>
      <c r="D180" s="73"/>
      <c r="E180" s="68"/>
    </row>
    <row r="181" spans="1:5" ht="17.25" customHeight="1">
      <c r="A181" s="18"/>
      <c r="B181" s="18"/>
      <c r="D181" s="73"/>
      <c r="E181" s="68"/>
    </row>
    <row r="182" spans="1:5" ht="17.25" customHeight="1">
      <c r="A182" s="13" t="s">
        <v>500</v>
      </c>
      <c r="B182" s="81">
        <f>SUM(B178:B180,B156,B149,B132,B91,B69,B31,B24,B15,B5)</f>
        <v>192300</v>
      </c>
      <c r="D182" s="73"/>
      <c r="E182" s="68"/>
    </row>
    <row r="183" spans="1:5" ht="17.25" customHeight="1">
      <c r="A183" s="82" t="s">
        <v>76</v>
      </c>
      <c r="B183" s="18"/>
      <c r="D183" s="73"/>
      <c r="E183" s="68"/>
    </row>
    <row r="184" spans="1:5" ht="17.25" customHeight="1">
      <c r="A184" s="83" t="s">
        <v>77</v>
      </c>
      <c r="B184" s="18"/>
      <c r="D184" s="73"/>
      <c r="E184" s="68"/>
    </row>
    <row r="185" spans="1:5" ht="17.25" customHeight="1">
      <c r="A185" s="84" t="s">
        <v>758</v>
      </c>
      <c r="B185" s="18">
        <v>10000</v>
      </c>
      <c r="D185" s="73"/>
      <c r="E185" s="68"/>
    </row>
    <row r="186" spans="1:5" ht="17.25" customHeight="1">
      <c r="A186" s="85" t="s">
        <v>78</v>
      </c>
      <c r="B186" s="18">
        <v>10000</v>
      </c>
      <c r="D186" s="73"/>
      <c r="E186" s="68"/>
    </row>
    <row r="187" spans="1:5" ht="17.25" customHeight="1">
      <c r="A187" s="85" t="s">
        <v>759</v>
      </c>
      <c r="B187" s="18"/>
      <c r="D187" s="73"/>
      <c r="E187" s="68"/>
    </row>
    <row r="188" spans="1:5" ht="17.25" customHeight="1">
      <c r="A188" s="85" t="s">
        <v>760</v>
      </c>
      <c r="B188" s="18"/>
      <c r="D188" s="73"/>
      <c r="E188" s="68"/>
    </row>
    <row r="189" spans="1:5" ht="17.25" customHeight="1">
      <c r="A189" s="86"/>
      <c r="B189" s="18"/>
      <c r="D189" s="73"/>
      <c r="E189" s="68"/>
    </row>
    <row r="190" spans="1:5" ht="17.25" customHeight="1">
      <c r="A190" s="18"/>
      <c r="B190" s="18"/>
      <c r="D190" s="73"/>
      <c r="E190" s="68"/>
    </row>
    <row r="191" spans="1:5" ht="17.25" customHeight="1">
      <c r="A191" s="36" t="s">
        <v>761</v>
      </c>
      <c r="B191" s="81">
        <f>SUM(B182:B188)</f>
        <v>212300</v>
      </c>
      <c r="D191" s="73"/>
      <c r="E191" s="68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1" fitToWidth="1" horizontalDpi="600" verticalDpi="600" orientation="portrait" paperSize="9" scale="2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B13"/>
  <sheetViews>
    <sheetView workbookViewId="0" topLeftCell="A1">
      <selection activeCell="B13" sqref="B13"/>
    </sheetView>
  </sheetViews>
  <sheetFormatPr defaultColWidth="9.00390625" defaultRowHeight="13.5"/>
  <cols>
    <col min="1" max="1" width="50.375" style="0" customWidth="1"/>
    <col min="2" max="2" width="23.25390625" style="0" customWidth="1"/>
  </cols>
  <sheetData>
    <row r="1" ht="13.5">
      <c r="A1" t="s">
        <v>762</v>
      </c>
    </row>
    <row r="2" spans="1:2" ht="25.5">
      <c r="A2" s="53" t="s">
        <v>763</v>
      </c>
      <c r="B2" s="53"/>
    </row>
    <row r="3" spans="1:2" ht="25.5" customHeight="1">
      <c r="A3" s="54"/>
      <c r="B3" s="55" t="s">
        <v>2</v>
      </c>
    </row>
    <row r="4" spans="1:2" ht="30" customHeight="1">
      <c r="A4" s="56" t="s">
        <v>764</v>
      </c>
      <c r="B4" s="57" t="s">
        <v>4</v>
      </c>
    </row>
    <row r="5" spans="1:2" s="52" customFormat="1" ht="27" customHeight="1">
      <c r="A5" s="58" t="s">
        <v>765</v>
      </c>
      <c r="B5" s="59"/>
    </row>
    <row r="6" spans="1:2" s="52" customFormat="1" ht="27" customHeight="1">
      <c r="A6" s="58" t="s">
        <v>766</v>
      </c>
      <c r="B6" s="60"/>
    </row>
    <row r="7" spans="1:2" ht="27" customHeight="1">
      <c r="A7" s="58" t="s">
        <v>767</v>
      </c>
      <c r="B7" s="61"/>
    </row>
    <row r="8" spans="1:2" ht="27" customHeight="1">
      <c r="A8" s="62" t="s">
        <v>768</v>
      </c>
      <c r="B8" s="63">
        <v>10000</v>
      </c>
    </row>
    <row r="9" spans="1:2" ht="27" customHeight="1">
      <c r="A9" s="62"/>
      <c r="B9" s="63"/>
    </row>
    <row r="10" spans="1:2" ht="27" customHeight="1">
      <c r="A10" s="64"/>
      <c r="B10" s="61"/>
    </row>
    <row r="11" spans="1:2" ht="27" customHeight="1">
      <c r="A11" s="49"/>
      <c r="B11" s="65"/>
    </row>
    <row r="12" spans="1:2" ht="30" customHeight="1">
      <c r="A12" s="50" t="s">
        <v>769</v>
      </c>
      <c r="B12" s="66">
        <f>SUM(B7:B8,B6,B5)</f>
        <v>10000</v>
      </c>
    </row>
    <row r="13" ht="24" customHeight="1">
      <c r="A13" s="67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B14"/>
  <sheetViews>
    <sheetView workbookViewId="0" topLeftCell="A1">
      <selection activeCell="E9" sqref="E9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3.5">
      <c r="A1" t="s">
        <v>770</v>
      </c>
    </row>
    <row r="2" spans="1:2" ht="25.5">
      <c r="A2" s="40" t="s">
        <v>771</v>
      </c>
      <c r="B2" s="40"/>
    </row>
    <row r="3" spans="1:2" ht="27" customHeight="1">
      <c r="A3" s="41"/>
      <c r="B3" s="42" t="s">
        <v>2</v>
      </c>
    </row>
    <row r="4" spans="1:2" ht="35.25" customHeight="1">
      <c r="A4" s="43" t="s">
        <v>772</v>
      </c>
      <c r="B4" s="44" t="s">
        <v>566</v>
      </c>
    </row>
    <row r="5" spans="1:2" ht="28.5" customHeight="1">
      <c r="A5" s="45" t="s">
        <v>567</v>
      </c>
      <c r="B5" s="46">
        <v>692106</v>
      </c>
    </row>
    <row r="6" spans="1:2" ht="28.5" customHeight="1">
      <c r="A6" s="45" t="s">
        <v>568</v>
      </c>
      <c r="B6" s="47">
        <v>690951</v>
      </c>
    </row>
    <row r="7" spans="1:2" ht="28.5" customHeight="1">
      <c r="A7" s="45"/>
      <c r="B7" s="46"/>
    </row>
    <row r="8" spans="1:2" ht="28.5" customHeight="1">
      <c r="A8" s="48"/>
      <c r="B8" s="46"/>
    </row>
    <row r="9" spans="1:2" ht="28.5" customHeight="1">
      <c r="A9" s="48"/>
      <c r="B9" s="46"/>
    </row>
    <row r="10" spans="1:2" ht="28.5" customHeight="1">
      <c r="A10" s="48"/>
      <c r="B10" s="46"/>
    </row>
    <row r="11" spans="1:2" ht="28.5" customHeight="1">
      <c r="A11" s="49"/>
      <c r="B11" s="46"/>
    </row>
    <row r="12" spans="1:2" ht="28.5" customHeight="1">
      <c r="A12" s="49"/>
      <c r="B12" s="46"/>
    </row>
    <row r="13" spans="1:2" ht="28.5" customHeight="1">
      <c r="A13" s="49"/>
      <c r="B13" s="46"/>
    </row>
    <row r="14" spans="1:2" ht="28.5" customHeight="1">
      <c r="A14" s="50"/>
      <c r="B14" s="51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35"/>
  <sheetViews>
    <sheetView showZeros="0" zoomScaleSheetLayoutView="100" workbookViewId="0" topLeftCell="A1">
      <pane xSplit="1" ySplit="4" topLeftCell="B19" activePane="bottomRight" state="frozen"/>
      <selection pane="bottomRight" activeCell="H23" sqref="H23"/>
    </sheetView>
  </sheetViews>
  <sheetFormatPr defaultColWidth="9.00390625" defaultRowHeight="13.5" customHeight="1"/>
  <cols>
    <col min="1" max="1" width="45.375" style="22" customWidth="1"/>
    <col min="2" max="2" width="25.375" style="22" customWidth="1"/>
    <col min="3" max="16384" width="9.00390625" style="22" customWidth="1"/>
  </cols>
  <sheetData>
    <row r="1" ht="27" customHeight="1">
      <c r="A1" s="22" t="s">
        <v>773</v>
      </c>
    </row>
    <row r="2" spans="1:2" ht="28.5" customHeight="1">
      <c r="A2" s="4" t="s">
        <v>774</v>
      </c>
      <c r="B2" s="4"/>
    </row>
    <row r="3" ht="27.75" customHeight="1">
      <c r="B3" s="37" t="s">
        <v>2</v>
      </c>
    </row>
    <row r="4" spans="1:2" s="21" customFormat="1" ht="22.5" customHeight="1">
      <c r="A4" s="24" t="s">
        <v>597</v>
      </c>
      <c r="B4" s="25" t="s">
        <v>4</v>
      </c>
    </row>
    <row r="5" spans="1:2" ht="18.75" customHeight="1">
      <c r="A5" s="26" t="s">
        <v>775</v>
      </c>
      <c r="B5" s="34">
        <f>SUM(B6:B11)</f>
        <v>16000</v>
      </c>
    </row>
    <row r="6" spans="1:2" ht="18.75" customHeight="1">
      <c r="A6" s="28" t="s">
        <v>776</v>
      </c>
      <c r="B6" s="27"/>
    </row>
    <row r="7" spans="1:2" ht="18.75" customHeight="1">
      <c r="A7" s="29" t="s">
        <v>777</v>
      </c>
      <c r="B7" s="27"/>
    </row>
    <row r="8" spans="1:2" ht="18.75" customHeight="1">
      <c r="A8" s="29" t="s">
        <v>778</v>
      </c>
      <c r="B8" s="27"/>
    </row>
    <row r="9" spans="1:2" ht="18.75" customHeight="1">
      <c r="A9" s="29" t="s">
        <v>779</v>
      </c>
      <c r="B9" s="27"/>
    </row>
    <row r="10" spans="1:2" ht="18.75" customHeight="1">
      <c r="A10" s="29" t="s">
        <v>780</v>
      </c>
      <c r="B10" s="27"/>
    </row>
    <row r="11" spans="1:2" ht="18.75" customHeight="1">
      <c r="A11" s="28" t="s">
        <v>781</v>
      </c>
      <c r="B11" s="27">
        <v>16000</v>
      </c>
    </row>
    <row r="12" spans="1:2" ht="18.75" customHeight="1">
      <c r="A12" s="26" t="s">
        <v>782</v>
      </c>
      <c r="B12" s="27">
        <f>B13+B14+B15</f>
        <v>0</v>
      </c>
    </row>
    <row r="13" spans="1:2" ht="18.75" customHeight="1">
      <c r="A13" s="29" t="s">
        <v>783</v>
      </c>
      <c r="B13" s="27"/>
    </row>
    <row r="14" spans="1:2" ht="18.75" customHeight="1">
      <c r="A14" s="29" t="s">
        <v>784</v>
      </c>
      <c r="B14" s="27"/>
    </row>
    <row r="15" spans="1:2" ht="18.75" customHeight="1">
      <c r="A15" s="38" t="s">
        <v>785</v>
      </c>
      <c r="B15" s="27"/>
    </row>
    <row r="16" spans="1:2" ht="18.75" customHeight="1">
      <c r="A16" s="26" t="s">
        <v>786</v>
      </c>
      <c r="B16" s="27"/>
    </row>
    <row r="17" spans="1:2" ht="18.75" customHeight="1">
      <c r="A17" s="28" t="s">
        <v>787</v>
      </c>
      <c r="B17" s="27"/>
    </row>
    <row r="18" spans="1:2" ht="18.75" customHeight="1">
      <c r="A18" s="28" t="s">
        <v>788</v>
      </c>
      <c r="B18" s="27"/>
    </row>
    <row r="19" spans="1:2" ht="18.75" customHeight="1">
      <c r="A19" s="30"/>
      <c r="B19" s="27"/>
    </row>
    <row r="20" spans="1:2" ht="18.75" customHeight="1">
      <c r="A20" s="26" t="s">
        <v>789</v>
      </c>
      <c r="B20" s="27"/>
    </row>
    <row r="21" spans="1:2" ht="18.75" customHeight="1">
      <c r="A21" s="31"/>
      <c r="B21" s="27"/>
    </row>
    <row r="22" spans="1:2" ht="18.75" customHeight="1">
      <c r="A22" s="28"/>
      <c r="B22" s="27"/>
    </row>
    <row r="23" spans="1:2" ht="18.75" customHeight="1">
      <c r="A23" s="39"/>
      <c r="B23" s="27"/>
    </row>
    <row r="24" spans="1:2" ht="18.75" customHeight="1">
      <c r="A24" s="28"/>
      <c r="B24" s="27"/>
    </row>
    <row r="25" spans="1:2" ht="18.75" customHeight="1">
      <c r="A25" s="31"/>
      <c r="B25" s="27"/>
    </row>
    <row r="26" spans="1:2" ht="18.75" customHeight="1">
      <c r="A26" s="31"/>
      <c r="B26" s="27"/>
    </row>
    <row r="27" spans="1:2" ht="18.75" customHeight="1">
      <c r="A27" s="32"/>
      <c r="B27" s="27"/>
    </row>
    <row r="28" spans="1:2" ht="18.75" customHeight="1">
      <c r="A28" s="31"/>
      <c r="B28" s="27"/>
    </row>
    <row r="29" spans="1:2" ht="18.75" customHeight="1">
      <c r="A29" s="33" t="s">
        <v>587</v>
      </c>
      <c r="B29" s="34">
        <f>B5+B12+B16+B20</f>
        <v>16000</v>
      </c>
    </row>
    <row r="30" spans="1:2" ht="18.75" customHeight="1">
      <c r="A30" s="32" t="s">
        <v>588</v>
      </c>
      <c r="B30" s="27"/>
    </row>
    <row r="31" spans="1:2" ht="18.75" customHeight="1">
      <c r="A31" s="30"/>
      <c r="B31" s="27"/>
    </row>
    <row r="32" spans="1:2" ht="18.75" customHeight="1">
      <c r="A32" s="32"/>
      <c r="B32" s="27"/>
    </row>
    <row r="33" spans="1:2" ht="18.75" customHeight="1">
      <c r="A33" s="32"/>
      <c r="B33" s="27"/>
    </row>
    <row r="34" spans="1:2" ht="18.75" customHeight="1">
      <c r="A34" s="32"/>
      <c r="B34" s="27"/>
    </row>
    <row r="35" spans="1:2" ht="18.75" customHeight="1">
      <c r="A35" s="36" t="s">
        <v>594</v>
      </c>
      <c r="B35" s="34">
        <f>B5+B12+B16+B20</f>
        <v>16000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36"/>
  <sheetViews>
    <sheetView showZeros="0" tabSelected="1" zoomScaleSheetLayoutView="100" workbookViewId="0" topLeftCell="A1">
      <pane xSplit="1" ySplit="4" topLeftCell="B25" activePane="bottomRight" state="frozen"/>
      <selection pane="bottomRight" activeCell="H34" sqref="H33:H34"/>
    </sheetView>
  </sheetViews>
  <sheetFormatPr defaultColWidth="9.00390625" defaultRowHeight="13.5" customHeight="1"/>
  <cols>
    <col min="1" max="1" width="48.625" style="22" customWidth="1"/>
    <col min="2" max="2" width="22.00390625" style="22" customWidth="1"/>
    <col min="3" max="16384" width="9.00390625" style="22" customWidth="1"/>
  </cols>
  <sheetData>
    <row r="1" ht="18.75" customHeight="1">
      <c r="A1" s="22" t="s">
        <v>790</v>
      </c>
    </row>
    <row r="2" spans="1:2" ht="33.75" customHeight="1">
      <c r="A2" s="4" t="s">
        <v>791</v>
      </c>
      <c r="B2" s="4"/>
    </row>
    <row r="3" ht="27.75" customHeight="1">
      <c r="B3" s="23" t="s">
        <v>2</v>
      </c>
    </row>
    <row r="4" spans="1:2" s="21" customFormat="1" ht="22.5" customHeight="1">
      <c r="A4" s="24" t="s">
        <v>597</v>
      </c>
      <c r="B4" s="25" t="s">
        <v>4</v>
      </c>
    </row>
    <row r="5" spans="1:2" ht="18.75" customHeight="1">
      <c r="A5" s="26" t="s">
        <v>792</v>
      </c>
      <c r="B5" s="27"/>
    </row>
    <row r="6" spans="1:2" ht="18.75" customHeight="1">
      <c r="A6" s="28" t="s">
        <v>793</v>
      </c>
      <c r="B6" s="27"/>
    </row>
    <row r="7" spans="1:2" ht="18.75" customHeight="1">
      <c r="A7" s="29" t="s">
        <v>794</v>
      </c>
      <c r="B7" s="27"/>
    </row>
    <row r="8" spans="1:2" ht="18.75" customHeight="1">
      <c r="A8" s="26" t="s">
        <v>795</v>
      </c>
      <c r="B8" s="27"/>
    </row>
    <row r="9" spans="1:2" ht="18.75" customHeight="1">
      <c r="A9" s="28" t="s">
        <v>796</v>
      </c>
      <c r="B9" s="27"/>
    </row>
    <row r="10" spans="1:2" ht="18.75" customHeight="1">
      <c r="A10" s="29" t="s">
        <v>797</v>
      </c>
      <c r="B10" s="27"/>
    </row>
    <row r="11" spans="1:2" ht="18.75" customHeight="1">
      <c r="A11" s="29" t="s">
        <v>798</v>
      </c>
      <c r="B11" s="27"/>
    </row>
    <row r="12" spans="1:2" ht="18.75" customHeight="1">
      <c r="A12" s="29" t="s">
        <v>799</v>
      </c>
      <c r="B12" s="27"/>
    </row>
    <row r="13" spans="1:2" ht="18.75" customHeight="1">
      <c r="A13" s="29" t="s">
        <v>800</v>
      </c>
      <c r="B13" s="27"/>
    </row>
    <row r="14" spans="1:2" ht="18.75" customHeight="1">
      <c r="A14" s="30"/>
      <c r="B14" s="27"/>
    </row>
    <row r="15" spans="1:2" ht="18.75" customHeight="1">
      <c r="A15" s="28" t="s">
        <v>801</v>
      </c>
      <c r="B15" s="27"/>
    </row>
    <row r="16" spans="1:2" ht="18.75" customHeight="1">
      <c r="A16" s="28" t="s">
        <v>802</v>
      </c>
      <c r="B16" s="27"/>
    </row>
    <row r="17" spans="1:2" ht="18.75" customHeight="1">
      <c r="A17" s="31" t="s">
        <v>803</v>
      </c>
      <c r="B17" s="27"/>
    </row>
    <row r="18" spans="1:2" ht="18.75" customHeight="1">
      <c r="A18" s="28" t="s">
        <v>804</v>
      </c>
      <c r="B18" s="27"/>
    </row>
    <row r="19" spans="1:2" ht="18.75" customHeight="1">
      <c r="A19" s="29" t="s">
        <v>805</v>
      </c>
      <c r="B19" s="27"/>
    </row>
    <row r="20" spans="1:2" ht="18.75" customHeight="1">
      <c r="A20" s="30"/>
      <c r="B20" s="27"/>
    </row>
    <row r="21" spans="1:2" ht="18.75" customHeight="1">
      <c r="A21" s="28" t="s">
        <v>806</v>
      </c>
      <c r="B21" s="27"/>
    </row>
    <row r="22" spans="1:2" ht="18.75" customHeight="1">
      <c r="A22" s="28" t="s">
        <v>807</v>
      </c>
      <c r="B22" s="27"/>
    </row>
    <row r="23" spans="1:2" ht="18.75" customHeight="1">
      <c r="A23" s="28"/>
      <c r="B23" s="27"/>
    </row>
    <row r="24" spans="1:2" ht="18.75" customHeight="1">
      <c r="A24" s="30"/>
      <c r="B24" s="27"/>
    </row>
    <row r="25" spans="1:2" ht="18.75" customHeight="1">
      <c r="A25" s="29" t="s">
        <v>808</v>
      </c>
      <c r="B25" s="27"/>
    </row>
    <row r="26" spans="1:2" ht="18.75" customHeight="1">
      <c r="A26" s="29" t="s">
        <v>809</v>
      </c>
      <c r="B26" s="27"/>
    </row>
    <row r="27" spans="1:2" ht="18.75" customHeight="1">
      <c r="A27" s="28"/>
      <c r="B27" s="27"/>
    </row>
    <row r="28" spans="1:2" ht="18.75" customHeight="1">
      <c r="A28" s="32"/>
      <c r="B28" s="27"/>
    </row>
    <row r="29" spans="1:2" ht="18.75" customHeight="1">
      <c r="A29" s="31"/>
      <c r="B29" s="27"/>
    </row>
    <row r="30" spans="1:2" ht="18.75" customHeight="1">
      <c r="A30" s="33" t="s">
        <v>500</v>
      </c>
      <c r="B30" s="34"/>
    </row>
    <row r="31" spans="1:2" ht="18.75" customHeight="1">
      <c r="A31" s="18" t="s">
        <v>810</v>
      </c>
      <c r="B31" s="27"/>
    </row>
    <row r="32" spans="1:2" ht="18.75" customHeight="1">
      <c r="A32" s="35" t="s">
        <v>811</v>
      </c>
      <c r="B32" s="27">
        <v>16000</v>
      </c>
    </row>
    <row r="33" spans="1:2" ht="18.75" customHeight="1">
      <c r="A33" s="30"/>
      <c r="B33" s="27"/>
    </row>
    <row r="34" spans="1:2" ht="18.75" customHeight="1">
      <c r="A34" s="32"/>
      <c r="B34" s="27"/>
    </row>
    <row r="35" spans="1:2" ht="18.75" customHeight="1">
      <c r="A35" s="32"/>
      <c r="B35" s="27"/>
    </row>
    <row r="36" spans="1:2" ht="18.75" customHeight="1">
      <c r="A36" s="36" t="s">
        <v>761</v>
      </c>
      <c r="B36" s="34">
        <f>B32</f>
        <v>16000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B51"/>
  <sheetViews>
    <sheetView showZeros="0" zoomScaleSheetLayoutView="100" workbookViewId="0" topLeftCell="A1">
      <pane xSplit="1" ySplit="4" topLeftCell="B25" activePane="bottomRight" state="frozen"/>
      <selection pane="bottomRight" activeCell="E13" sqref="E13"/>
    </sheetView>
  </sheetViews>
  <sheetFormatPr defaultColWidth="9.00390625" defaultRowHeight="13.5" customHeight="1"/>
  <cols>
    <col min="1" max="1" width="48.25390625" style="2" customWidth="1"/>
    <col min="2" max="2" width="19.75390625" style="3" customWidth="1"/>
    <col min="3" max="3" width="9.00390625" style="2" customWidth="1"/>
    <col min="4" max="4" width="9.375" style="2" bestFit="1" customWidth="1"/>
    <col min="5" max="16384" width="9.00390625" style="2" customWidth="1"/>
  </cols>
  <sheetData>
    <row r="1" ht="17.25" customHeight="1">
      <c r="A1" s="2" t="s">
        <v>812</v>
      </c>
    </row>
    <row r="2" spans="1:2" ht="28.5" customHeight="1">
      <c r="A2" s="4" t="s">
        <v>813</v>
      </c>
      <c r="B2" s="4"/>
    </row>
    <row r="3" ht="24.75" customHeight="1">
      <c r="B3" s="5" t="s">
        <v>2</v>
      </c>
    </row>
    <row r="4" spans="1:2" s="1" customFormat="1" ht="22.5" customHeight="1">
      <c r="A4" s="6" t="s">
        <v>597</v>
      </c>
      <c r="B4" s="7" t="s">
        <v>4</v>
      </c>
    </row>
    <row r="5" spans="1:2" ht="17.25" customHeight="1">
      <c r="A5" s="8" t="s">
        <v>814</v>
      </c>
      <c r="B5" s="17">
        <f>SUM(B6:B11)</f>
        <v>0</v>
      </c>
    </row>
    <row r="6" spans="1:2" ht="17.25" customHeight="1">
      <c r="A6" s="10" t="s">
        <v>815</v>
      </c>
      <c r="B6" s="15"/>
    </row>
    <row r="7" spans="1:2" ht="17.25" customHeight="1">
      <c r="A7" s="10" t="s">
        <v>816</v>
      </c>
      <c r="B7" s="15"/>
    </row>
    <row r="8" spans="1:2" ht="17.25" customHeight="1">
      <c r="A8" s="10" t="s">
        <v>817</v>
      </c>
      <c r="B8" s="15"/>
    </row>
    <row r="9" spans="1:2" ht="17.25" customHeight="1">
      <c r="A9" s="10" t="s">
        <v>818</v>
      </c>
      <c r="B9" s="15"/>
    </row>
    <row r="10" spans="1:2" ht="17.25" customHeight="1">
      <c r="A10" s="10" t="s">
        <v>819</v>
      </c>
      <c r="B10" s="15"/>
    </row>
    <row r="11" spans="1:2" ht="17.25" customHeight="1">
      <c r="A11" s="10" t="s">
        <v>820</v>
      </c>
      <c r="B11" s="15"/>
    </row>
    <row r="12" spans="1:2" ht="17.25" customHeight="1">
      <c r="A12" s="8" t="s">
        <v>821</v>
      </c>
      <c r="B12" s="17">
        <f>SUM(B13:B18)</f>
        <v>52334</v>
      </c>
    </row>
    <row r="13" spans="1:2" ht="17.25" customHeight="1">
      <c r="A13" s="10" t="s">
        <v>815</v>
      </c>
      <c r="B13" s="18">
        <v>52334</v>
      </c>
    </row>
    <row r="14" spans="1:2" ht="17.25" customHeight="1">
      <c r="A14" s="10" t="s">
        <v>816</v>
      </c>
      <c r="B14" s="18"/>
    </row>
    <row r="15" spans="1:2" ht="17.25" customHeight="1">
      <c r="A15" s="10" t="s">
        <v>817</v>
      </c>
      <c r="B15" s="18"/>
    </row>
    <row r="16" spans="1:2" ht="17.25" customHeight="1">
      <c r="A16" s="19" t="s">
        <v>818</v>
      </c>
      <c r="B16" s="20"/>
    </row>
    <row r="17" spans="1:2" ht="17.25" customHeight="1">
      <c r="A17" s="10" t="s">
        <v>819</v>
      </c>
      <c r="B17" s="18"/>
    </row>
    <row r="18" spans="1:2" ht="17.25" customHeight="1">
      <c r="A18" s="10" t="s">
        <v>820</v>
      </c>
      <c r="B18" s="18"/>
    </row>
    <row r="19" spans="1:2" ht="17.25" customHeight="1">
      <c r="A19" s="8" t="s">
        <v>822</v>
      </c>
      <c r="B19" s="17"/>
    </row>
    <row r="20" spans="1:2" ht="17.25" customHeight="1">
      <c r="A20" s="10" t="s">
        <v>815</v>
      </c>
      <c r="B20" s="15"/>
    </row>
    <row r="21" spans="1:2" ht="17.25" customHeight="1">
      <c r="A21" s="10" t="s">
        <v>816</v>
      </c>
      <c r="B21" s="15"/>
    </row>
    <row r="22" spans="1:2" ht="17.25" customHeight="1">
      <c r="A22" s="10" t="s">
        <v>817</v>
      </c>
      <c r="B22" s="15"/>
    </row>
    <row r="23" spans="1:2" ht="17.25" customHeight="1">
      <c r="A23" s="10" t="s">
        <v>819</v>
      </c>
      <c r="B23" s="15"/>
    </row>
    <row r="24" spans="1:2" ht="17.25" customHeight="1">
      <c r="A24" s="8" t="s">
        <v>823</v>
      </c>
      <c r="B24" s="17">
        <f>SUM(B25:B28)</f>
        <v>0</v>
      </c>
    </row>
    <row r="25" spans="1:2" ht="17.25" customHeight="1">
      <c r="A25" s="10" t="s">
        <v>824</v>
      </c>
      <c r="B25" s="15"/>
    </row>
    <row r="26" spans="1:2" ht="17.25" customHeight="1">
      <c r="A26" s="10" t="s">
        <v>816</v>
      </c>
      <c r="B26" s="15"/>
    </row>
    <row r="27" spans="1:2" ht="17.25" customHeight="1">
      <c r="A27" s="10" t="s">
        <v>819</v>
      </c>
      <c r="B27" s="15"/>
    </row>
    <row r="28" spans="1:2" ht="17.25" customHeight="1">
      <c r="A28" s="10" t="s">
        <v>820</v>
      </c>
      <c r="B28" s="15"/>
    </row>
    <row r="29" spans="1:2" ht="17.25" customHeight="1">
      <c r="A29" s="8" t="s">
        <v>825</v>
      </c>
      <c r="B29" s="17">
        <f>SUM(B30:B32)</f>
        <v>0</v>
      </c>
    </row>
    <row r="30" spans="1:2" ht="17.25" customHeight="1">
      <c r="A30" s="10" t="s">
        <v>826</v>
      </c>
      <c r="B30" s="15"/>
    </row>
    <row r="31" spans="1:2" ht="17.25" customHeight="1">
      <c r="A31" s="10" t="s">
        <v>816</v>
      </c>
      <c r="B31" s="15"/>
    </row>
    <row r="32" spans="1:2" ht="17.25" customHeight="1">
      <c r="A32" s="10" t="s">
        <v>817</v>
      </c>
      <c r="B32" s="15"/>
    </row>
    <row r="33" spans="1:2" ht="17.25" customHeight="1">
      <c r="A33" s="8" t="s">
        <v>827</v>
      </c>
      <c r="B33" s="17">
        <f>SUM(B34:B36)</f>
        <v>0</v>
      </c>
    </row>
    <row r="34" spans="1:2" ht="17.25" customHeight="1">
      <c r="A34" s="10" t="s">
        <v>828</v>
      </c>
      <c r="B34" s="15"/>
    </row>
    <row r="35" spans="1:2" ht="17.25" customHeight="1">
      <c r="A35" s="10" t="s">
        <v>816</v>
      </c>
      <c r="B35" s="15"/>
    </row>
    <row r="36" spans="1:2" ht="17.25" customHeight="1">
      <c r="A36" s="10" t="s">
        <v>829</v>
      </c>
      <c r="B36" s="15"/>
    </row>
    <row r="37" spans="1:2" ht="17.25" customHeight="1">
      <c r="A37" s="8" t="s">
        <v>830</v>
      </c>
      <c r="B37" s="17">
        <f>SUM(B38:B41)</f>
        <v>0</v>
      </c>
    </row>
    <row r="38" spans="1:2" ht="17.25" customHeight="1">
      <c r="A38" s="10" t="s">
        <v>831</v>
      </c>
      <c r="B38" s="15"/>
    </row>
    <row r="39" spans="1:2" ht="17.25" customHeight="1">
      <c r="A39" s="10" t="s">
        <v>816</v>
      </c>
      <c r="B39" s="15"/>
    </row>
    <row r="40" spans="1:2" ht="17.25" customHeight="1">
      <c r="A40" s="10" t="s">
        <v>819</v>
      </c>
      <c r="B40" s="15"/>
    </row>
    <row r="41" spans="1:2" ht="17.25" customHeight="1">
      <c r="A41" s="10" t="s">
        <v>820</v>
      </c>
      <c r="B41" s="15"/>
    </row>
    <row r="42" spans="1:2" ht="17.25" customHeight="1">
      <c r="A42" s="8" t="s">
        <v>832</v>
      </c>
      <c r="B42" s="17">
        <f>SUM(B43:B44)</f>
        <v>0</v>
      </c>
    </row>
    <row r="43" spans="1:2" ht="17.25" customHeight="1">
      <c r="A43" s="10" t="s">
        <v>833</v>
      </c>
      <c r="B43" s="15"/>
    </row>
    <row r="44" spans="1:2" ht="17.25" customHeight="1">
      <c r="A44" s="10" t="s">
        <v>816</v>
      </c>
      <c r="B44" s="15"/>
    </row>
    <row r="45" spans="1:2" ht="17.25" customHeight="1">
      <c r="A45" s="10"/>
      <c r="B45" s="15"/>
    </row>
    <row r="46" spans="1:2" ht="17.25" customHeight="1">
      <c r="A46" s="10"/>
      <c r="B46" s="15"/>
    </row>
    <row r="47" spans="1:2" ht="17.25" customHeight="1">
      <c r="A47" s="13" t="s">
        <v>587</v>
      </c>
      <c r="B47" s="14">
        <f>B5+B12+B19+B24+B29+B33+B37+B42</f>
        <v>52334</v>
      </c>
    </row>
    <row r="48" spans="1:2" ht="17.25" customHeight="1">
      <c r="A48" s="10" t="s">
        <v>588</v>
      </c>
      <c r="B48" s="15"/>
    </row>
    <row r="49" spans="1:2" ht="17.25" customHeight="1">
      <c r="A49" s="10"/>
      <c r="B49" s="12"/>
    </row>
    <row r="50" spans="1:2" ht="13.5" customHeight="1">
      <c r="A50" s="10"/>
      <c r="B50" s="12"/>
    </row>
    <row r="51" spans="1:2" ht="13.5" customHeight="1">
      <c r="A51" s="16" t="s">
        <v>594</v>
      </c>
      <c r="B51" s="14">
        <f>B47+B48</f>
        <v>52334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1" fitToWidth="1" horizontalDpi="600" verticalDpi="600" orientation="portrait" paperSize="9" scale="7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B47"/>
  <sheetViews>
    <sheetView showZeros="0" zoomScaleSheetLayoutView="100" workbookViewId="0" topLeftCell="A1">
      <pane xSplit="1" ySplit="4" topLeftCell="B31" activePane="bottomRight" state="frozen"/>
      <selection pane="bottomRight" activeCell="F34" sqref="F34"/>
    </sheetView>
  </sheetViews>
  <sheetFormatPr defaultColWidth="9.00390625" defaultRowHeight="13.5" customHeight="1"/>
  <cols>
    <col min="1" max="1" width="45.125" style="2" customWidth="1"/>
    <col min="2" max="2" width="23.375" style="3" customWidth="1"/>
    <col min="3" max="16384" width="9.00390625" style="2" customWidth="1"/>
  </cols>
  <sheetData>
    <row r="1" ht="15.75" customHeight="1">
      <c r="A1" s="2" t="s">
        <v>834</v>
      </c>
    </row>
    <row r="2" spans="1:2" ht="28.5" customHeight="1">
      <c r="A2" s="4" t="s">
        <v>835</v>
      </c>
      <c r="B2" s="4"/>
    </row>
    <row r="3" ht="23.25" customHeight="1">
      <c r="B3" s="5" t="s">
        <v>2</v>
      </c>
    </row>
    <row r="4" spans="1:2" s="1" customFormat="1" ht="22.5" customHeight="1">
      <c r="A4" s="6" t="s">
        <v>597</v>
      </c>
      <c r="B4" s="7" t="s">
        <v>4</v>
      </c>
    </row>
    <row r="5" spans="1:2" ht="17.25" customHeight="1">
      <c r="A5" s="8" t="s">
        <v>814</v>
      </c>
      <c r="B5" s="9">
        <f>SUM(B6:B9)</f>
        <v>0</v>
      </c>
    </row>
    <row r="6" spans="1:2" ht="17.25" customHeight="1">
      <c r="A6" s="10" t="s">
        <v>836</v>
      </c>
      <c r="B6" s="11"/>
    </row>
    <row r="7" spans="1:2" ht="17.25" customHeight="1">
      <c r="A7" s="10" t="s">
        <v>837</v>
      </c>
      <c r="B7" s="11"/>
    </row>
    <row r="8" spans="1:2" ht="17.25" customHeight="1">
      <c r="A8" s="10" t="s">
        <v>838</v>
      </c>
      <c r="B8" s="11"/>
    </row>
    <row r="9" spans="1:2" ht="17.25" customHeight="1">
      <c r="A9" s="10" t="s">
        <v>839</v>
      </c>
      <c r="B9" s="11"/>
    </row>
    <row r="10" spans="1:2" ht="17.25" customHeight="1">
      <c r="A10" s="8" t="s">
        <v>821</v>
      </c>
      <c r="B10" s="9">
        <f>SUM(B11:B14)</f>
        <v>32881</v>
      </c>
    </row>
    <row r="11" spans="1:2" ht="17.25" customHeight="1">
      <c r="A11" s="10" t="s">
        <v>840</v>
      </c>
      <c r="B11" s="11">
        <v>32881</v>
      </c>
    </row>
    <row r="12" spans="1:2" ht="17.25" customHeight="1">
      <c r="A12" s="10" t="s">
        <v>841</v>
      </c>
      <c r="B12" s="11"/>
    </row>
    <row r="13" spans="1:2" ht="17.25" customHeight="1">
      <c r="A13" s="10" t="s">
        <v>842</v>
      </c>
      <c r="B13" s="11"/>
    </row>
    <row r="14" spans="1:2" ht="17.25" customHeight="1">
      <c r="A14" s="10" t="s">
        <v>843</v>
      </c>
      <c r="B14" s="11"/>
    </row>
    <row r="15" spans="1:2" ht="17.25" customHeight="1">
      <c r="A15" s="8" t="s">
        <v>822</v>
      </c>
      <c r="B15" s="9"/>
    </row>
    <row r="16" spans="1:2" ht="17.25" customHeight="1">
      <c r="A16" s="10" t="s">
        <v>844</v>
      </c>
      <c r="B16" s="11"/>
    </row>
    <row r="17" spans="1:2" ht="17.25" customHeight="1">
      <c r="A17" s="8" t="s">
        <v>823</v>
      </c>
      <c r="B17" s="9">
        <f>SUM(B18:B19)</f>
        <v>0</v>
      </c>
    </row>
    <row r="18" spans="1:2" ht="17.25" customHeight="1">
      <c r="A18" s="10" t="s">
        <v>845</v>
      </c>
      <c r="B18" s="11"/>
    </row>
    <row r="19" spans="1:2" ht="17.25" customHeight="1">
      <c r="A19" s="10" t="s">
        <v>843</v>
      </c>
      <c r="B19" s="11"/>
    </row>
    <row r="20" spans="1:2" ht="17.25" customHeight="1">
      <c r="A20" s="8" t="s">
        <v>825</v>
      </c>
      <c r="B20" s="9">
        <f>SUM(B21:B22)</f>
        <v>0</v>
      </c>
    </row>
    <row r="21" spans="1:2" ht="17.25" customHeight="1">
      <c r="A21" s="10" t="s">
        <v>845</v>
      </c>
      <c r="B21" s="11"/>
    </row>
    <row r="22" spans="1:2" ht="17.25" customHeight="1">
      <c r="A22" s="10" t="s">
        <v>846</v>
      </c>
      <c r="B22" s="11"/>
    </row>
    <row r="23" spans="1:2" ht="17.25" customHeight="1">
      <c r="A23" s="8" t="s">
        <v>827</v>
      </c>
      <c r="B23" s="9">
        <f>SUM(B24:B26)</f>
        <v>0</v>
      </c>
    </row>
    <row r="24" spans="1:2" ht="17.25" customHeight="1">
      <c r="A24" s="10" t="s">
        <v>847</v>
      </c>
      <c r="B24" s="11"/>
    </row>
    <row r="25" spans="1:2" ht="17.25" customHeight="1">
      <c r="A25" s="10" t="s">
        <v>848</v>
      </c>
      <c r="B25" s="11"/>
    </row>
    <row r="26" spans="1:2" ht="17.25" customHeight="1">
      <c r="A26" s="10" t="s">
        <v>849</v>
      </c>
      <c r="B26" s="11"/>
    </row>
    <row r="27" spans="1:2" ht="17.25" customHeight="1">
      <c r="A27" s="8" t="s">
        <v>830</v>
      </c>
      <c r="B27" s="9">
        <f>SUM(B28:B37)</f>
        <v>0</v>
      </c>
    </row>
    <row r="28" spans="1:2" ht="17.25" customHeight="1">
      <c r="A28" s="10" t="s">
        <v>850</v>
      </c>
      <c r="B28" s="11"/>
    </row>
    <row r="29" spans="1:2" ht="17.25" customHeight="1">
      <c r="A29" s="10" t="s">
        <v>851</v>
      </c>
      <c r="B29" s="11"/>
    </row>
    <row r="30" spans="1:2" ht="17.25" customHeight="1">
      <c r="A30" s="10" t="s">
        <v>842</v>
      </c>
      <c r="B30" s="11"/>
    </row>
    <row r="31" spans="1:2" ht="17.25" customHeight="1">
      <c r="A31" s="10" t="s">
        <v>852</v>
      </c>
      <c r="B31" s="11"/>
    </row>
    <row r="32" spans="1:2" ht="17.25" customHeight="1">
      <c r="A32" s="10" t="s">
        <v>853</v>
      </c>
      <c r="B32" s="11"/>
    </row>
    <row r="33" spans="1:2" ht="17.25" customHeight="1">
      <c r="A33" s="10" t="s">
        <v>854</v>
      </c>
      <c r="B33" s="11"/>
    </row>
    <row r="34" spans="1:2" ht="17.25" customHeight="1">
      <c r="A34" s="10" t="s">
        <v>855</v>
      </c>
      <c r="B34" s="11"/>
    </row>
    <row r="35" spans="1:2" ht="17.25" customHeight="1">
      <c r="A35" s="10" t="s">
        <v>856</v>
      </c>
      <c r="B35" s="11"/>
    </row>
    <row r="36" spans="1:2" ht="17.25" customHeight="1">
      <c r="A36" s="10" t="s">
        <v>843</v>
      </c>
      <c r="B36" s="11"/>
    </row>
    <row r="37" spans="1:2" ht="17.25" customHeight="1">
      <c r="A37" s="10" t="s">
        <v>849</v>
      </c>
      <c r="B37" s="11"/>
    </row>
    <row r="38" spans="1:2" ht="17.25" customHeight="1">
      <c r="A38" s="8" t="s">
        <v>832</v>
      </c>
      <c r="B38" s="9">
        <f>SUM(B39:B40)</f>
        <v>0</v>
      </c>
    </row>
    <row r="39" spans="1:2" ht="17.25" customHeight="1">
      <c r="A39" s="10" t="s">
        <v>857</v>
      </c>
      <c r="B39" s="12"/>
    </row>
    <row r="40" spans="1:2" ht="17.25" customHeight="1">
      <c r="A40" s="10" t="s">
        <v>858</v>
      </c>
      <c r="B40" s="12"/>
    </row>
    <row r="41" spans="1:2" ht="17.25" customHeight="1">
      <c r="A41" s="10"/>
      <c r="B41" s="12"/>
    </row>
    <row r="42" spans="1:2" ht="17.25" customHeight="1">
      <c r="A42" s="10"/>
      <c r="B42" s="12"/>
    </row>
    <row r="43" spans="1:2" ht="17.25" customHeight="1">
      <c r="A43" s="13" t="s">
        <v>500</v>
      </c>
      <c r="B43" s="14">
        <f>B5+B10+B15+B17+B20+B23+B27+B38</f>
        <v>32881</v>
      </c>
    </row>
    <row r="44" spans="1:2" ht="17.25" customHeight="1">
      <c r="A44" s="10" t="s">
        <v>810</v>
      </c>
      <c r="B44" s="15">
        <v>19453</v>
      </c>
    </row>
    <row r="45" spans="1:2" ht="17.25" customHeight="1">
      <c r="A45" s="10"/>
      <c r="B45" s="15"/>
    </row>
    <row r="46" spans="1:2" ht="17.25" customHeight="1">
      <c r="A46" s="10"/>
      <c r="B46" s="15"/>
    </row>
    <row r="47" spans="1:2" ht="17.25" customHeight="1">
      <c r="A47" s="16" t="s">
        <v>761</v>
      </c>
      <c r="B47" s="14">
        <f>SUM(B43:B44)</f>
        <v>52334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1" fitToWidth="1" horizontalDpi="600" verticalDpi="600" orientation="portrait" paperSize="9" scale="8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43" sqref="G43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I51"/>
  <sheetViews>
    <sheetView showZeros="0" zoomScale="93" zoomScaleNormal="93" zoomScaleSheetLayoutView="100" workbookViewId="0" topLeftCell="A1">
      <pane xSplit="1" ySplit="4" topLeftCell="B22" activePane="bottomRight" state="frozen"/>
      <selection pane="bottomRight" activeCell="H48" sqref="H48"/>
    </sheetView>
  </sheetViews>
  <sheetFormatPr defaultColWidth="9.00390625" defaultRowHeight="13.5" customHeight="1"/>
  <cols>
    <col min="1" max="1" width="40.50390625" style="142" customWidth="1"/>
    <col min="2" max="2" width="14.75390625" style="201" customWidth="1"/>
    <col min="3" max="3" width="14.875" style="202" customWidth="1"/>
    <col min="4" max="4" width="15.00390625" style="203" customWidth="1"/>
    <col min="5" max="8" width="9.00390625" style="142" customWidth="1"/>
    <col min="9" max="9" width="12.625" style="142" bestFit="1" customWidth="1"/>
    <col min="10" max="16384" width="9.00390625" style="142" customWidth="1"/>
  </cols>
  <sheetData>
    <row r="1" ht="13.5" customHeight="1">
      <c r="A1" s="142" t="s">
        <v>42</v>
      </c>
    </row>
    <row r="2" spans="1:4" ht="49.5" customHeight="1">
      <c r="A2" s="144" t="s">
        <v>43</v>
      </c>
      <c r="B2" s="204"/>
      <c r="C2" s="205"/>
      <c r="D2" s="206"/>
    </row>
    <row r="3" ht="15.75" customHeight="1">
      <c r="D3" s="207" t="s">
        <v>2</v>
      </c>
    </row>
    <row r="4" spans="1:4" ht="40.5" customHeight="1">
      <c r="A4" s="208" t="s">
        <v>3</v>
      </c>
      <c r="B4" s="209" t="s">
        <v>4</v>
      </c>
      <c r="C4" s="210" t="s">
        <v>44</v>
      </c>
      <c r="D4" s="211" t="s">
        <v>45</v>
      </c>
    </row>
    <row r="5" spans="1:4" ht="24.75" customHeight="1">
      <c r="A5" s="212" t="s">
        <v>46</v>
      </c>
      <c r="B5" s="213">
        <f>SUM(B6:B30)</f>
        <v>303495</v>
      </c>
      <c r="C5" s="214">
        <f>SUM(C6:C30)</f>
        <v>365150</v>
      </c>
      <c r="D5" s="215">
        <f>SUM(D6:D30)</f>
        <v>668645</v>
      </c>
    </row>
    <row r="6" spans="1:9" ht="17.25" customHeight="1">
      <c r="A6" s="216" t="s">
        <v>47</v>
      </c>
      <c r="B6" s="215">
        <v>27794</v>
      </c>
      <c r="C6" s="214">
        <v>24400</v>
      </c>
      <c r="D6" s="215">
        <f>B6+C6</f>
        <v>52194</v>
      </c>
      <c r="I6" s="229"/>
    </row>
    <row r="7" spans="1:9" ht="17.25" customHeight="1">
      <c r="A7" s="216" t="s">
        <v>48</v>
      </c>
      <c r="B7" s="215">
        <v>410</v>
      </c>
      <c r="C7" s="214">
        <v>50</v>
      </c>
      <c r="D7" s="215">
        <f>B7+C7</f>
        <v>460</v>
      </c>
      <c r="I7" s="229"/>
    </row>
    <row r="8" spans="1:9" ht="17.25" customHeight="1">
      <c r="A8" s="216" t="s">
        <v>49</v>
      </c>
      <c r="B8" s="215">
        <v>13500</v>
      </c>
      <c r="C8" s="214">
        <v>15000</v>
      </c>
      <c r="D8" s="215">
        <f aca="true" t="shared" si="0" ref="D8:D31">B8+C8</f>
        <v>28500</v>
      </c>
      <c r="I8" s="229"/>
    </row>
    <row r="9" spans="1:9" ht="17.25" customHeight="1">
      <c r="A9" s="216" t="s">
        <v>50</v>
      </c>
      <c r="B9" s="215">
        <v>115500</v>
      </c>
      <c r="C9" s="214">
        <v>65000</v>
      </c>
      <c r="D9" s="215">
        <f t="shared" si="0"/>
        <v>180500</v>
      </c>
      <c r="I9" s="229"/>
    </row>
    <row r="10" spans="1:9" ht="17.25" customHeight="1">
      <c r="A10" s="216" t="s">
        <v>51</v>
      </c>
      <c r="B10" s="215">
        <v>1400</v>
      </c>
      <c r="C10" s="214">
        <v>0</v>
      </c>
      <c r="D10" s="215">
        <f t="shared" si="0"/>
        <v>1400</v>
      </c>
      <c r="I10" s="229"/>
    </row>
    <row r="11" spans="1:9" ht="17.25" customHeight="1">
      <c r="A11" s="216" t="s">
        <v>52</v>
      </c>
      <c r="B11" s="215">
        <v>3970</v>
      </c>
      <c r="C11" s="214">
        <v>3830</v>
      </c>
      <c r="D11" s="215">
        <f t="shared" si="0"/>
        <v>7800</v>
      </c>
      <c r="I11" s="229"/>
    </row>
    <row r="12" spans="1:9" ht="17.25" customHeight="1">
      <c r="A12" s="216" t="s">
        <v>53</v>
      </c>
      <c r="B12" s="215">
        <v>66000</v>
      </c>
      <c r="C12" s="214">
        <v>42820</v>
      </c>
      <c r="D12" s="215">
        <f t="shared" si="0"/>
        <v>108820</v>
      </c>
      <c r="I12" s="229"/>
    </row>
    <row r="13" spans="1:9" ht="17.25" customHeight="1">
      <c r="A13" s="216" t="s">
        <v>54</v>
      </c>
      <c r="B13" s="215">
        <v>10191</v>
      </c>
      <c r="C13" s="214">
        <v>27309</v>
      </c>
      <c r="D13" s="215">
        <f t="shared" si="0"/>
        <v>37500</v>
      </c>
      <c r="I13" s="229"/>
    </row>
    <row r="14" spans="1:9" ht="17.25" customHeight="1">
      <c r="A14" s="216" t="s">
        <v>55</v>
      </c>
      <c r="B14" s="215">
        <v>1400</v>
      </c>
      <c r="C14" s="214">
        <v>10900</v>
      </c>
      <c r="D14" s="215">
        <f t="shared" si="0"/>
        <v>12300</v>
      </c>
      <c r="I14" s="229"/>
    </row>
    <row r="15" spans="1:9" ht="17.25" customHeight="1">
      <c r="A15" s="216" t="s">
        <v>56</v>
      </c>
      <c r="B15" s="215">
        <v>10600</v>
      </c>
      <c r="C15" s="214">
        <v>41900</v>
      </c>
      <c r="D15" s="215">
        <f t="shared" si="0"/>
        <v>52500</v>
      </c>
      <c r="I15" s="229"/>
    </row>
    <row r="16" spans="1:9" ht="17.25" customHeight="1">
      <c r="A16" s="216" t="s">
        <v>57</v>
      </c>
      <c r="B16" s="215">
        <v>23950</v>
      </c>
      <c r="C16" s="214">
        <v>95591</v>
      </c>
      <c r="D16" s="215">
        <f t="shared" si="0"/>
        <v>119541</v>
      </c>
      <c r="I16" s="229"/>
    </row>
    <row r="17" spans="1:9" ht="17.25" customHeight="1">
      <c r="A17" s="216" t="s">
        <v>58</v>
      </c>
      <c r="B17" s="215">
        <v>4700</v>
      </c>
      <c r="C17" s="214">
        <v>4800</v>
      </c>
      <c r="D17" s="215">
        <f t="shared" si="0"/>
        <v>9500</v>
      </c>
      <c r="I17" s="229"/>
    </row>
    <row r="18" spans="1:9" ht="17.25" customHeight="1">
      <c r="A18" s="216" t="s">
        <v>59</v>
      </c>
      <c r="B18" s="215">
        <v>200</v>
      </c>
      <c r="C18" s="214">
        <v>900</v>
      </c>
      <c r="D18" s="215">
        <f t="shared" si="0"/>
        <v>1100</v>
      </c>
      <c r="I18" s="229"/>
    </row>
    <row r="19" spans="1:9" ht="17.25" customHeight="1">
      <c r="A19" s="216" t="s">
        <v>60</v>
      </c>
      <c r="B19" s="215">
        <v>300</v>
      </c>
      <c r="C19" s="214">
        <v>500</v>
      </c>
      <c r="D19" s="215">
        <f t="shared" si="0"/>
        <v>800</v>
      </c>
      <c r="I19" s="229"/>
    </row>
    <row r="20" spans="1:9" ht="17.25" customHeight="1">
      <c r="A20" s="216" t="s">
        <v>61</v>
      </c>
      <c r="B20" s="215">
        <v>100</v>
      </c>
      <c r="C20" s="214">
        <v>280</v>
      </c>
      <c r="D20" s="215">
        <f t="shared" si="0"/>
        <v>380</v>
      </c>
      <c r="I20" s="229"/>
    </row>
    <row r="21" spans="1:9" ht="17.25" customHeight="1">
      <c r="A21" s="216" t="s">
        <v>62</v>
      </c>
      <c r="B21" s="215"/>
      <c r="C21" s="214">
        <v>0</v>
      </c>
      <c r="D21" s="215">
        <f t="shared" si="0"/>
        <v>0</v>
      </c>
      <c r="I21" s="229"/>
    </row>
    <row r="22" spans="1:9" ht="17.25" customHeight="1">
      <c r="A22" s="216" t="s">
        <v>63</v>
      </c>
      <c r="B22" s="215">
        <v>780</v>
      </c>
      <c r="C22" s="214">
        <v>3020</v>
      </c>
      <c r="D22" s="215">
        <f t="shared" si="0"/>
        <v>3800</v>
      </c>
      <c r="I22" s="229"/>
    </row>
    <row r="23" spans="1:9" ht="17.25" customHeight="1">
      <c r="A23" s="216" t="s">
        <v>64</v>
      </c>
      <c r="B23" s="215">
        <v>8150</v>
      </c>
      <c r="C23" s="214">
        <v>27650</v>
      </c>
      <c r="D23" s="215">
        <f t="shared" si="0"/>
        <v>35800</v>
      </c>
      <c r="I23" s="229"/>
    </row>
    <row r="24" spans="1:9" ht="17.25" customHeight="1">
      <c r="A24" s="216" t="s">
        <v>65</v>
      </c>
      <c r="B24" s="215">
        <v>450</v>
      </c>
      <c r="C24" s="214">
        <v>1000</v>
      </c>
      <c r="D24" s="215">
        <f t="shared" si="0"/>
        <v>1450</v>
      </c>
      <c r="I24" s="229"/>
    </row>
    <row r="25" spans="1:9" ht="17.25" customHeight="1">
      <c r="A25" s="216" t="s">
        <v>66</v>
      </c>
      <c r="B25" s="215">
        <v>1300</v>
      </c>
      <c r="C25" s="214">
        <v>200</v>
      </c>
      <c r="D25" s="215">
        <f t="shared" si="0"/>
        <v>1500</v>
      </c>
      <c r="I25" s="229"/>
    </row>
    <row r="26" spans="1:9" ht="17.25" customHeight="1">
      <c r="A26" s="216" t="s">
        <v>67</v>
      </c>
      <c r="B26" s="215">
        <v>4000</v>
      </c>
      <c r="C26" s="214">
        <v>0</v>
      </c>
      <c r="D26" s="215">
        <f t="shared" si="0"/>
        <v>4000</v>
      </c>
      <c r="I26" s="229"/>
    </row>
    <row r="27" spans="1:9" ht="17.25" customHeight="1">
      <c r="A27" s="216" t="s">
        <v>68</v>
      </c>
      <c r="B27" s="215">
        <v>150</v>
      </c>
      <c r="C27" s="214">
        <v>0</v>
      </c>
      <c r="D27" s="215">
        <f t="shared" si="0"/>
        <v>150</v>
      </c>
      <c r="I27" s="229"/>
    </row>
    <row r="28" spans="1:9" ht="17.25" customHeight="1">
      <c r="A28" s="216" t="s">
        <v>69</v>
      </c>
      <c r="B28" s="215"/>
      <c r="C28" s="214">
        <v>0</v>
      </c>
      <c r="D28" s="215">
        <f t="shared" si="0"/>
        <v>0</v>
      </c>
      <c r="I28" s="229"/>
    </row>
    <row r="29" spans="1:9" ht="17.25" customHeight="1">
      <c r="A29" s="216" t="s">
        <v>70</v>
      </c>
      <c r="B29" s="215">
        <v>8600</v>
      </c>
      <c r="C29" s="214">
        <v>0</v>
      </c>
      <c r="D29" s="215">
        <f t="shared" si="0"/>
        <v>8600</v>
      </c>
      <c r="I29" s="229"/>
    </row>
    <row r="30" spans="1:4" ht="17.25" customHeight="1">
      <c r="A30" s="217" t="s">
        <v>71</v>
      </c>
      <c r="B30" s="215">
        <v>50</v>
      </c>
      <c r="C30" s="214">
        <v>0</v>
      </c>
      <c r="D30" s="215">
        <f t="shared" si="0"/>
        <v>50</v>
      </c>
    </row>
    <row r="31" spans="1:4" ht="17.25" customHeight="1">
      <c r="A31" s="113"/>
      <c r="B31" s="215">
        <f aca="true" t="shared" si="1" ref="B31:B50">D31-C31</f>
        <v>0</v>
      </c>
      <c r="C31" s="218"/>
      <c r="D31" s="215">
        <f t="shared" si="0"/>
        <v>0</v>
      </c>
    </row>
    <row r="32" spans="1:4" ht="17.25" customHeight="1">
      <c r="A32" s="113" t="s">
        <v>72</v>
      </c>
      <c r="B32" s="215">
        <f t="shared" si="1"/>
        <v>0</v>
      </c>
      <c r="C32" s="219"/>
      <c r="D32" s="61">
        <f>SUM(D33:D35)</f>
        <v>0</v>
      </c>
    </row>
    <row r="33" spans="1:4" ht="17.25" customHeight="1">
      <c r="A33" s="217" t="s">
        <v>73</v>
      </c>
      <c r="B33" s="215">
        <f t="shared" si="1"/>
        <v>0</v>
      </c>
      <c r="C33" s="218"/>
      <c r="D33" s="220"/>
    </row>
    <row r="34" spans="1:4" ht="17.25" customHeight="1">
      <c r="A34" s="217" t="s">
        <v>74</v>
      </c>
      <c r="B34" s="215">
        <f t="shared" si="1"/>
        <v>0</v>
      </c>
      <c r="C34" s="218"/>
      <c r="D34" s="220"/>
    </row>
    <row r="35" spans="1:4" ht="17.25" customHeight="1">
      <c r="A35" s="217" t="s">
        <v>75</v>
      </c>
      <c r="B35" s="215">
        <f t="shared" si="1"/>
        <v>0</v>
      </c>
      <c r="C35" s="218"/>
      <c r="D35" s="220"/>
    </row>
    <row r="36" spans="1:4" ht="17.25" customHeight="1">
      <c r="A36" s="221"/>
      <c r="B36" s="215">
        <f t="shared" si="1"/>
        <v>0</v>
      </c>
      <c r="C36" s="218"/>
      <c r="D36" s="220"/>
    </row>
    <row r="37" spans="1:4" ht="17.25" customHeight="1">
      <c r="A37" s="217"/>
      <c r="B37" s="215">
        <f t="shared" si="1"/>
        <v>0</v>
      </c>
      <c r="C37" s="218"/>
      <c r="D37" s="220"/>
    </row>
    <row r="38" spans="1:4" ht="17.25" customHeight="1">
      <c r="A38" s="222"/>
      <c r="B38" s="215">
        <f t="shared" si="1"/>
        <v>0</v>
      </c>
      <c r="C38" s="218"/>
      <c r="D38" s="220"/>
    </row>
    <row r="39" spans="1:4" ht="17.25" customHeight="1">
      <c r="A39" s="223"/>
      <c r="B39" s="215">
        <f t="shared" si="1"/>
        <v>0</v>
      </c>
      <c r="C39" s="218"/>
      <c r="D39" s="220"/>
    </row>
    <row r="40" spans="1:4" ht="17.25" customHeight="1">
      <c r="A40" s="94"/>
      <c r="B40" s="215">
        <f t="shared" si="1"/>
        <v>0</v>
      </c>
      <c r="C40" s="218"/>
      <c r="D40" s="220"/>
    </row>
    <row r="41" spans="1:4" ht="17.25" customHeight="1">
      <c r="A41" s="224" t="s">
        <v>76</v>
      </c>
      <c r="B41" s="215">
        <f t="shared" si="1"/>
        <v>0</v>
      </c>
      <c r="C41" s="225"/>
      <c r="D41" s="220"/>
    </row>
    <row r="42" spans="1:4" ht="17.25" customHeight="1">
      <c r="A42" s="226" t="s">
        <v>77</v>
      </c>
      <c r="B42" s="215">
        <f t="shared" si="1"/>
        <v>0</v>
      </c>
      <c r="C42" s="225"/>
      <c r="D42" s="220"/>
    </row>
    <row r="43" spans="1:4" ht="17.25" customHeight="1">
      <c r="A43" s="224" t="s">
        <v>78</v>
      </c>
      <c r="B43" s="215">
        <f t="shared" si="1"/>
        <v>0</v>
      </c>
      <c r="C43" s="225"/>
      <c r="D43" s="220"/>
    </row>
    <row r="44" spans="1:4" ht="17.25" customHeight="1">
      <c r="A44" s="224" t="s">
        <v>79</v>
      </c>
      <c r="B44" s="215">
        <f t="shared" si="1"/>
        <v>0</v>
      </c>
      <c r="C44" s="227"/>
      <c r="D44" s="220"/>
    </row>
    <row r="45" spans="1:4" ht="17.25" customHeight="1">
      <c r="A45" s="226" t="s">
        <v>80</v>
      </c>
      <c r="B45" s="215">
        <f t="shared" si="1"/>
        <v>0</v>
      </c>
      <c r="C45" s="225"/>
      <c r="D45" s="220"/>
    </row>
    <row r="46" spans="1:4" ht="17.25" customHeight="1">
      <c r="A46" s="226" t="s">
        <v>81</v>
      </c>
      <c r="B46" s="215">
        <f t="shared" si="1"/>
        <v>0</v>
      </c>
      <c r="C46" s="225"/>
      <c r="D46" s="220"/>
    </row>
    <row r="47" spans="1:4" ht="17.25" customHeight="1">
      <c r="A47" s="226" t="s">
        <v>62</v>
      </c>
      <c r="B47" s="215">
        <f t="shared" si="1"/>
        <v>0</v>
      </c>
      <c r="C47" s="225"/>
      <c r="D47" s="220"/>
    </row>
    <row r="48" spans="1:4" ht="17.25" customHeight="1">
      <c r="A48" s="221"/>
      <c r="B48" s="215">
        <f t="shared" si="1"/>
        <v>0</v>
      </c>
      <c r="C48" s="225"/>
      <c r="D48" s="220"/>
    </row>
    <row r="49" spans="1:4" ht="17.25" customHeight="1">
      <c r="A49" s="224"/>
      <c r="B49" s="215">
        <f t="shared" si="1"/>
        <v>0</v>
      </c>
      <c r="C49" s="225"/>
      <c r="D49" s="220"/>
    </row>
    <row r="50" spans="1:4" ht="17.25" customHeight="1">
      <c r="A50" s="156"/>
      <c r="B50" s="215">
        <f t="shared" si="1"/>
        <v>0</v>
      </c>
      <c r="C50" s="225"/>
      <c r="D50" s="220"/>
    </row>
    <row r="51" spans="1:4" ht="17.25" customHeight="1">
      <c r="A51" s="228" t="s">
        <v>82</v>
      </c>
      <c r="B51" s="61">
        <f>SUM(B5+B32+B41+B42+B43+B44+B45+B46+B47)</f>
        <v>303495</v>
      </c>
      <c r="C51" s="219">
        <f>SUM(C5,C32,C41:C43,C45:C47)</f>
        <v>365150</v>
      </c>
      <c r="D51" s="220">
        <f>B51+C51</f>
        <v>668645</v>
      </c>
    </row>
  </sheetData>
  <sheetProtection formatCells="0" formatColumns="0" formatRows="0"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D480"/>
  <sheetViews>
    <sheetView showZeros="0" zoomScaleSheetLayoutView="100" workbookViewId="0" topLeftCell="A1">
      <pane ySplit="4" topLeftCell="A459" activePane="bottomLeft" state="frozen"/>
      <selection pane="bottomLeft" activeCell="F453" sqref="F453"/>
    </sheetView>
  </sheetViews>
  <sheetFormatPr defaultColWidth="9.00390625" defaultRowHeight="13.5" customHeight="1"/>
  <cols>
    <col min="1" max="1" width="41.625" style="166" customWidth="1"/>
    <col min="2" max="2" width="18.625" style="167" customWidth="1"/>
    <col min="3" max="3" width="14.875" style="120" customWidth="1"/>
    <col min="4" max="4" width="13.125" style="168" customWidth="1"/>
    <col min="5" max="16384" width="9.00390625" style="142" customWidth="1"/>
  </cols>
  <sheetData>
    <row r="1" ht="13.5" customHeight="1">
      <c r="A1" s="166" t="s">
        <v>83</v>
      </c>
    </row>
    <row r="2" spans="1:4" ht="49.5" customHeight="1">
      <c r="A2" s="169" t="s">
        <v>84</v>
      </c>
      <c r="B2" s="170"/>
      <c r="C2" s="171"/>
      <c r="D2" s="170"/>
    </row>
    <row r="3" ht="15.75" customHeight="1">
      <c r="D3" s="172" t="s">
        <v>2</v>
      </c>
    </row>
    <row r="4" spans="1:4" ht="40.5" customHeight="1">
      <c r="A4" s="173" t="s">
        <v>3</v>
      </c>
      <c r="B4" s="174" t="s">
        <v>4</v>
      </c>
      <c r="C4" s="175" t="s">
        <v>44</v>
      </c>
      <c r="D4" s="176" t="s">
        <v>45</v>
      </c>
    </row>
    <row r="5" spans="1:4" s="141" customFormat="1" ht="17.25" customHeight="1">
      <c r="A5" s="177" t="s">
        <v>85</v>
      </c>
      <c r="B5" s="178">
        <f>SUM(B6,B13,B16,B22,B28,B33,B40,B43,B47,B51,B55,B61,B66:B67,B71,B74,B79,B83,B88,B92,B96,B109)</f>
        <v>27794</v>
      </c>
      <c r="C5" s="179">
        <f>SUM(C6,C13,C16,C22,C28,C33,C40,C43,C47,C51,C55,C61,C66:C67,C71,C74,C79,C83,C88,C92,C96,C109)</f>
        <v>24400</v>
      </c>
      <c r="D5" s="180">
        <f>SUM(B5:C5)</f>
        <v>52194</v>
      </c>
    </row>
    <row r="6" spans="1:4" s="141" customFormat="1" ht="17.25" customHeight="1">
      <c r="A6" s="177" t="s">
        <v>86</v>
      </c>
      <c r="B6" s="178">
        <f>SUM(B7:B12)</f>
        <v>608</v>
      </c>
      <c r="C6" s="179">
        <f>SUM(C7:C12)</f>
        <v>280</v>
      </c>
      <c r="D6" s="180">
        <f aca="true" t="shared" si="0" ref="D6:D52">SUM(B6:C6)</f>
        <v>888</v>
      </c>
    </row>
    <row r="7" spans="1:4" ht="17.25" customHeight="1">
      <c r="A7" s="181" t="s">
        <v>87</v>
      </c>
      <c r="B7" s="182">
        <v>200</v>
      </c>
      <c r="C7" s="183">
        <v>200</v>
      </c>
      <c r="D7" s="180">
        <f t="shared" si="0"/>
        <v>400</v>
      </c>
    </row>
    <row r="8" spans="1:4" ht="17.25" customHeight="1">
      <c r="A8" s="181" t="s">
        <v>88</v>
      </c>
      <c r="B8" s="182"/>
      <c r="C8" s="183"/>
      <c r="D8" s="180">
        <f t="shared" si="0"/>
        <v>0</v>
      </c>
    </row>
    <row r="9" spans="1:4" ht="17.25" customHeight="1">
      <c r="A9" s="181" t="s">
        <v>89</v>
      </c>
      <c r="B9" s="182"/>
      <c r="C9" s="183"/>
      <c r="D9" s="180">
        <f t="shared" si="0"/>
        <v>0</v>
      </c>
    </row>
    <row r="10" spans="1:4" ht="17.25" customHeight="1">
      <c r="A10" s="181" t="s">
        <v>90</v>
      </c>
      <c r="B10" s="182">
        <v>408</v>
      </c>
      <c r="C10" s="183">
        <v>80</v>
      </c>
      <c r="D10" s="180">
        <f t="shared" si="0"/>
        <v>488</v>
      </c>
    </row>
    <row r="11" spans="1:4" ht="17.25" customHeight="1">
      <c r="A11" s="181" t="s">
        <v>91</v>
      </c>
      <c r="B11" s="182"/>
      <c r="C11" s="183"/>
      <c r="D11" s="180">
        <f t="shared" si="0"/>
        <v>0</v>
      </c>
    </row>
    <row r="12" spans="1:4" ht="17.25" customHeight="1">
      <c r="A12" s="181" t="s">
        <v>92</v>
      </c>
      <c r="B12" s="182"/>
      <c r="C12" s="183"/>
      <c r="D12" s="180">
        <f t="shared" si="0"/>
        <v>0</v>
      </c>
    </row>
    <row r="13" spans="1:4" s="141" customFormat="1" ht="17.25" customHeight="1">
      <c r="A13" s="177" t="s">
        <v>93</v>
      </c>
      <c r="B13" s="178">
        <f>SUM(B14:B15)</f>
        <v>190</v>
      </c>
      <c r="C13" s="179">
        <f>SUM(C14:C15)</f>
        <v>100</v>
      </c>
      <c r="D13" s="180">
        <f t="shared" si="0"/>
        <v>290</v>
      </c>
    </row>
    <row r="14" spans="1:4" ht="17.25" customHeight="1">
      <c r="A14" s="181" t="s">
        <v>87</v>
      </c>
      <c r="B14" s="182">
        <v>160</v>
      </c>
      <c r="C14" s="183">
        <v>100</v>
      </c>
      <c r="D14" s="180">
        <f t="shared" si="0"/>
        <v>260</v>
      </c>
    </row>
    <row r="15" spans="1:4" s="141" customFormat="1" ht="17.25" customHeight="1">
      <c r="A15" s="181" t="s">
        <v>94</v>
      </c>
      <c r="B15" s="182">
        <v>30</v>
      </c>
      <c r="C15" s="183"/>
      <c r="D15" s="180">
        <f t="shared" si="0"/>
        <v>30</v>
      </c>
    </row>
    <row r="16" spans="1:4" s="141" customFormat="1" ht="17.25" customHeight="1">
      <c r="A16" s="177" t="s">
        <v>95</v>
      </c>
      <c r="B16" s="178">
        <f>SUM(B17:B21)</f>
        <v>7550</v>
      </c>
      <c r="C16" s="179">
        <f>SUM(C17:C21)</f>
        <v>5500</v>
      </c>
      <c r="D16" s="180">
        <f t="shared" si="0"/>
        <v>13050</v>
      </c>
    </row>
    <row r="17" spans="1:4" ht="17.25" customHeight="1">
      <c r="A17" s="181" t="s">
        <v>87</v>
      </c>
      <c r="B17" s="182">
        <v>3000</v>
      </c>
      <c r="C17" s="183">
        <v>2000</v>
      </c>
      <c r="D17" s="180">
        <f t="shared" si="0"/>
        <v>5000</v>
      </c>
    </row>
    <row r="18" spans="1:4" ht="17.25" customHeight="1">
      <c r="A18" s="181" t="s">
        <v>88</v>
      </c>
      <c r="B18" s="182"/>
      <c r="C18" s="183"/>
      <c r="D18" s="180">
        <f t="shared" si="0"/>
        <v>0</v>
      </c>
    </row>
    <row r="19" spans="1:4" ht="17.25" customHeight="1">
      <c r="A19" s="181" t="s">
        <v>96</v>
      </c>
      <c r="B19" s="182">
        <v>50</v>
      </c>
      <c r="C19" s="183"/>
      <c r="D19" s="180">
        <f t="shared" si="0"/>
        <v>50</v>
      </c>
    </row>
    <row r="20" spans="1:4" ht="17.25" customHeight="1">
      <c r="A20" s="181" t="s">
        <v>97</v>
      </c>
      <c r="B20" s="182">
        <v>500</v>
      </c>
      <c r="C20" s="183">
        <v>1000</v>
      </c>
      <c r="D20" s="180">
        <f t="shared" si="0"/>
        <v>1500</v>
      </c>
    </row>
    <row r="21" spans="1:4" ht="18" customHeight="1">
      <c r="A21" s="181" t="s">
        <v>98</v>
      </c>
      <c r="B21" s="182">
        <v>4000</v>
      </c>
      <c r="C21" s="183">
        <v>2500</v>
      </c>
      <c r="D21" s="180">
        <f t="shared" si="0"/>
        <v>6500</v>
      </c>
    </row>
    <row r="22" spans="1:4" s="141" customFormat="1" ht="17.25" customHeight="1">
      <c r="A22" s="177" t="s">
        <v>99</v>
      </c>
      <c r="B22" s="178">
        <f>SUM(B23:B27)</f>
        <v>2120</v>
      </c>
      <c r="C22" s="179">
        <f>SUM(C23:C27)</f>
        <v>2200</v>
      </c>
      <c r="D22" s="180">
        <f t="shared" si="0"/>
        <v>4320</v>
      </c>
    </row>
    <row r="23" spans="1:4" ht="17.25" customHeight="1">
      <c r="A23" s="181" t="s">
        <v>87</v>
      </c>
      <c r="B23" s="182">
        <v>120</v>
      </c>
      <c r="C23" s="183">
        <v>1000</v>
      </c>
      <c r="D23" s="180">
        <f t="shared" si="0"/>
        <v>1120</v>
      </c>
    </row>
    <row r="24" spans="1:4" ht="17.25" customHeight="1">
      <c r="A24" s="181" t="s">
        <v>88</v>
      </c>
      <c r="B24" s="182"/>
      <c r="C24" s="183"/>
      <c r="D24" s="180">
        <f t="shared" si="0"/>
        <v>0</v>
      </c>
    </row>
    <row r="25" spans="1:4" ht="17.25" customHeight="1">
      <c r="A25" s="181" t="s">
        <v>100</v>
      </c>
      <c r="B25" s="182"/>
      <c r="C25" s="183"/>
      <c r="D25" s="180">
        <f t="shared" si="0"/>
        <v>0</v>
      </c>
    </row>
    <row r="26" spans="1:4" ht="17.25" customHeight="1">
      <c r="A26" s="181" t="s">
        <v>97</v>
      </c>
      <c r="B26" s="182"/>
      <c r="C26" s="183"/>
      <c r="D26" s="180">
        <f t="shared" si="0"/>
        <v>0</v>
      </c>
    </row>
    <row r="27" spans="1:4" ht="17.25" customHeight="1">
      <c r="A27" s="181" t="s">
        <v>101</v>
      </c>
      <c r="B27" s="182">
        <v>2000</v>
      </c>
      <c r="C27" s="183">
        <v>1200</v>
      </c>
      <c r="D27" s="180">
        <f t="shared" si="0"/>
        <v>3200</v>
      </c>
    </row>
    <row r="28" spans="1:4" s="141" customFormat="1" ht="17.25" customHeight="1">
      <c r="A28" s="177" t="s">
        <v>102</v>
      </c>
      <c r="B28" s="178">
        <f>SUM(B29:B32)</f>
        <v>500</v>
      </c>
      <c r="C28" s="179">
        <f>SUM(C29:C32)</f>
        <v>100</v>
      </c>
      <c r="D28" s="180">
        <f t="shared" si="0"/>
        <v>600</v>
      </c>
    </row>
    <row r="29" spans="1:4" s="141" customFormat="1" ht="17.25" customHeight="1">
      <c r="A29" s="181" t="s">
        <v>87</v>
      </c>
      <c r="B29" s="182">
        <v>500</v>
      </c>
      <c r="C29" s="184">
        <v>100</v>
      </c>
      <c r="D29" s="180">
        <f t="shared" si="0"/>
        <v>600</v>
      </c>
    </row>
    <row r="30" spans="1:4" ht="17.25" customHeight="1">
      <c r="A30" s="181" t="s">
        <v>88</v>
      </c>
      <c r="B30" s="182"/>
      <c r="C30" s="183"/>
      <c r="D30" s="180">
        <f t="shared" si="0"/>
        <v>0</v>
      </c>
    </row>
    <row r="31" spans="1:4" ht="17.25" customHeight="1">
      <c r="A31" s="181" t="s">
        <v>103</v>
      </c>
      <c r="B31" s="182"/>
      <c r="C31" s="183"/>
      <c r="D31" s="180">
        <f t="shared" si="0"/>
        <v>0</v>
      </c>
    </row>
    <row r="32" spans="1:4" ht="17.25" customHeight="1">
      <c r="A32" s="181" t="s">
        <v>104</v>
      </c>
      <c r="B32" s="182"/>
      <c r="C32" s="183"/>
      <c r="D32" s="180">
        <f t="shared" si="0"/>
        <v>0</v>
      </c>
    </row>
    <row r="33" spans="1:4" s="141" customFormat="1" ht="17.25" customHeight="1">
      <c r="A33" s="177" t="s">
        <v>105</v>
      </c>
      <c r="B33" s="178">
        <f>SUM(B34:B39)</f>
        <v>2210</v>
      </c>
      <c r="C33" s="179">
        <f>SUM(C34:C39)</f>
        <v>400</v>
      </c>
      <c r="D33" s="180">
        <f t="shared" si="0"/>
        <v>2610</v>
      </c>
    </row>
    <row r="34" spans="1:4" ht="17.25" customHeight="1">
      <c r="A34" s="181" t="s">
        <v>87</v>
      </c>
      <c r="B34" s="182">
        <v>500</v>
      </c>
      <c r="C34" s="183">
        <v>400</v>
      </c>
      <c r="D34" s="180">
        <f t="shared" si="0"/>
        <v>900</v>
      </c>
    </row>
    <row r="35" spans="1:4" s="141" customFormat="1" ht="17.25" customHeight="1">
      <c r="A35" s="181" t="s">
        <v>88</v>
      </c>
      <c r="B35" s="182"/>
      <c r="C35" s="184"/>
      <c r="D35" s="180">
        <f t="shared" si="0"/>
        <v>0</v>
      </c>
    </row>
    <row r="36" spans="1:4" ht="17.25" customHeight="1">
      <c r="A36" s="181" t="s">
        <v>106</v>
      </c>
      <c r="B36" s="182"/>
      <c r="C36" s="183"/>
      <c r="D36" s="180">
        <f t="shared" si="0"/>
        <v>0</v>
      </c>
    </row>
    <row r="37" spans="1:4" ht="17.25" customHeight="1">
      <c r="A37" s="181" t="s">
        <v>107</v>
      </c>
      <c r="B37" s="182"/>
      <c r="C37" s="183"/>
      <c r="D37" s="180">
        <f t="shared" si="0"/>
        <v>0</v>
      </c>
    </row>
    <row r="38" spans="1:4" ht="17.25" customHeight="1">
      <c r="A38" s="181" t="s">
        <v>97</v>
      </c>
      <c r="B38" s="182">
        <v>900</v>
      </c>
      <c r="C38" s="183"/>
      <c r="D38" s="180">
        <f t="shared" si="0"/>
        <v>900</v>
      </c>
    </row>
    <row r="39" spans="1:4" ht="17.25" customHeight="1">
      <c r="A39" s="181" t="s">
        <v>108</v>
      </c>
      <c r="B39" s="182">
        <v>810</v>
      </c>
      <c r="C39" s="183"/>
      <c r="D39" s="180">
        <f aca="true" t="shared" si="1" ref="D39:D49">SUM(B39:C39)</f>
        <v>810</v>
      </c>
    </row>
    <row r="40" spans="1:4" s="141" customFormat="1" ht="17.25" customHeight="1">
      <c r="A40" s="177" t="s">
        <v>109</v>
      </c>
      <c r="B40" s="178">
        <f>B42+B41</f>
        <v>480</v>
      </c>
      <c r="C40" s="179">
        <f>C42+C41</f>
        <v>350</v>
      </c>
      <c r="D40" s="180">
        <f t="shared" si="1"/>
        <v>830</v>
      </c>
    </row>
    <row r="41" spans="1:4" s="141" customFormat="1" ht="17.25" customHeight="1">
      <c r="A41" s="181" t="s">
        <v>87</v>
      </c>
      <c r="B41" s="182">
        <v>480</v>
      </c>
      <c r="C41" s="184">
        <v>350</v>
      </c>
      <c r="D41" s="180">
        <f t="shared" si="1"/>
        <v>830</v>
      </c>
    </row>
    <row r="42" spans="1:4" s="141" customFormat="1" ht="17.25" customHeight="1">
      <c r="A42" s="181" t="s">
        <v>110</v>
      </c>
      <c r="B42" s="182"/>
      <c r="C42" s="184"/>
      <c r="D42" s="180">
        <f t="shared" si="1"/>
        <v>0</v>
      </c>
    </row>
    <row r="43" spans="1:4" s="141" customFormat="1" ht="17.25" customHeight="1">
      <c r="A43" s="177" t="s">
        <v>111</v>
      </c>
      <c r="B43" s="178">
        <f>SUM(B44:B46)</f>
        <v>360</v>
      </c>
      <c r="C43" s="179">
        <f>SUM(C44:C46)</f>
        <v>700</v>
      </c>
      <c r="D43" s="180">
        <f t="shared" si="1"/>
        <v>1060</v>
      </c>
    </row>
    <row r="44" spans="1:4" ht="17.25" customHeight="1">
      <c r="A44" s="181" t="s">
        <v>87</v>
      </c>
      <c r="B44" s="182">
        <v>160</v>
      </c>
      <c r="C44" s="183">
        <v>300</v>
      </c>
      <c r="D44" s="180">
        <f t="shared" si="1"/>
        <v>460</v>
      </c>
    </row>
    <row r="45" spans="1:4" ht="17.25" customHeight="1">
      <c r="A45" s="181" t="s">
        <v>88</v>
      </c>
      <c r="B45" s="182"/>
      <c r="C45" s="183"/>
      <c r="D45" s="180">
        <f t="shared" si="1"/>
        <v>0</v>
      </c>
    </row>
    <row r="46" spans="1:4" ht="17.25" customHeight="1">
      <c r="A46" s="181" t="s">
        <v>112</v>
      </c>
      <c r="B46" s="182">
        <v>200</v>
      </c>
      <c r="C46" s="183">
        <v>400</v>
      </c>
      <c r="D46" s="180">
        <f t="shared" si="1"/>
        <v>600</v>
      </c>
    </row>
    <row r="47" spans="1:4" s="141" customFormat="1" ht="17.25" customHeight="1">
      <c r="A47" s="177" t="s">
        <v>113</v>
      </c>
      <c r="B47" s="178">
        <f>SUM(B48:B50)</f>
        <v>1140</v>
      </c>
      <c r="C47" s="179">
        <f>SUM(C48:C50)</f>
        <v>200</v>
      </c>
      <c r="D47" s="180">
        <f t="shared" si="1"/>
        <v>1340</v>
      </c>
    </row>
    <row r="48" spans="1:4" ht="17.25" customHeight="1">
      <c r="A48" s="181" t="s">
        <v>87</v>
      </c>
      <c r="B48" s="182">
        <v>1140</v>
      </c>
      <c r="C48" s="183">
        <v>200</v>
      </c>
      <c r="D48" s="180">
        <f t="shared" si="1"/>
        <v>1340</v>
      </c>
    </row>
    <row r="49" spans="1:4" s="141" customFormat="1" ht="17.25" customHeight="1">
      <c r="A49" s="181" t="s">
        <v>88</v>
      </c>
      <c r="B49" s="182"/>
      <c r="C49" s="183"/>
      <c r="D49" s="180">
        <f t="shared" si="1"/>
        <v>0</v>
      </c>
    </row>
    <row r="50" spans="1:4" ht="17.25" customHeight="1">
      <c r="A50" s="181" t="s">
        <v>114</v>
      </c>
      <c r="B50" s="182"/>
      <c r="C50" s="183"/>
      <c r="D50" s="180">
        <f t="shared" si="0"/>
        <v>0</v>
      </c>
    </row>
    <row r="51" spans="1:4" s="141" customFormat="1" ht="17.25" customHeight="1">
      <c r="A51" s="177" t="s">
        <v>115</v>
      </c>
      <c r="B51" s="178">
        <f>SUM(B52:B54)</f>
        <v>510</v>
      </c>
      <c r="C51" s="179">
        <f>SUM(C52:C54)</f>
        <v>800</v>
      </c>
      <c r="D51" s="180">
        <f t="shared" si="0"/>
        <v>1310</v>
      </c>
    </row>
    <row r="52" spans="1:4" ht="17.25" customHeight="1">
      <c r="A52" s="181" t="s">
        <v>87</v>
      </c>
      <c r="B52" s="182">
        <v>300</v>
      </c>
      <c r="C52" s="183">
        <v>500</v>
      </c>
      <c r="D52" s="180">
        <f t="shared" si="0"/>
        <v>800</v>
      </c>
    </row>
    <row r="53" spans="1:4" ht="17.25" customHeight="1">
      <c r="A53" s="181" t="s">
        <v>88</v>
      </c>
      <c r="B53" s="182">
        <v>210</v>
      </c>
      <c r="C53" s="183">
        <v>300</v>
      </c>
      <c r="D53" s="180">
        <f aca="true" t="shared" si="2" ref="D53:D116">SUM(B53:C53)</f>
        <v>510</v>
      </c>
    </row>
    <row r="54" spans="1:4" ht="17.25" customHeight="1">
      <c r="A54" s="181" t="s">
        <v>97</v>
      </c>
      <c r="B54" s="182"/>
      <c r="C54" s="183"/>
      <c r="D54" s="180">
        <f t="shared" si="2"/>
        <v>0</v>
      </c>
    </row>
    <row r="55" spans="1:4" s="141" customFormat="1" ht="17.25" customHeight="1">
      <c r="A55" s="177" t="s">
        <v>116</v>
      </c>
      <c r="B55" s="178">
        <f>SUM(B56:B60)</f>
        <v>450</v>
      </c>
      <c r="C55" s="179">
        <f>SUM(C56:C60)</f>
        <v>900</v>
      </c>
      <c r="D55" s="180">
        <f t="shared" si="2"/>
        <v>1350</v>
      </c>
    </row>
    <row r="56" spans="1:4" ht="17.25" customHeight="1">
      <c r="A56" s="181" t="s">
        <v>87</v>
      </c>
      <c r="B56" s="182">
        <v>260</v>
      </c>
      <c r="C56" s="183">
        <v>200</v>
      </c>
      <c r="D56" s="180">
        <f t="shared" si="2"/>
        <v>460</v>
      </c>
    </row>
    <row r="57" spans="1:4" s="141" customFormat="1" ht="17.25" customHeight="1">
      <c r="A57" s="181" t="s">
        <v>117</v>
      </c>
      <c r="B57" s="182"/>
      <c r="C57" s="184"/>
      <c r="D57" s="180">
        <f t="shared" si="2"/>
        <v>0</v>
      </c>
    </row>
    <row r="58" spans="1:4" s="141" customFormat="1" ht="17.25" customHeight="1">
      <c r="A58" s="181" t="s">
        <v>118</v>
      </c>
      <c r="B58" s="182"/>
      <c r="C58" s="184">
        <v>500</v>
      </c>
      <c r="D58" s="180">
        <f t="shared" si="2"/>
        <v>500</v>
      </c>
    </row>
    <row r="59" spans="1:4" ht="17.25" customHeight="1">
      <c r="A59" s="181" t="s">
        <v>97</v>
      </c>
      <c r="B59" s="182">
        <v>190</v>
      </c>
      <c r="C59" s="183">
        <v>200</v>
      </c>
      <c r="D59" s="180">
        <f t="shared" si="2"/>
        <v>390</v>
      </c>
    </row>
    <row r="60" spans="1:4" ht="17.25" customHeight="1">
      <c r="A60" s="181" t="s">
        <v>119</v>
      </c>
      <c r="B60" s="182"/>
      <c r="C60" s="183"/>
      <c r="D60" s="180">
        <f t="shared" si="2"/>
        <v>0</v>
      </c>
    </row>
    <row r="61" spans="1:4" s="141" customFormat="1" ht="17.25" customHeight="1">
      <c r="A61" s="177" t="s">
        <v>120</v>
      </c>
      <c r="B61" s="178">
        <f>SUM(B62:B65)</f>
        <v>15</v>
      </c>
      <c r="C61" s="179">
        <f>SUM(C62:C65)</f>
        <v>0</v>
      </c>
      <c r="D61" s="180">
        <f t="shared" si="2"/>
        <v>15</v>
      </c>
    </row>
    <row r="62" spans="1:4" ht="17.25" customHeight="1">
      <c r="A62" s="181" t="s">
        <v>87</v>
      </c>
      <c r="B62" s="182"/>
      <c r="C62" s="183"/>
      <c r="D62" s="180">
        <f t="shared" si="2"/>
        <v>0</v>
      </c>
    </row>
    <row r="63" spans="1:4" ht="17.25" customHeight="1">
      <c r="A63" s="181" t="s">
        <v>88</v>
      </c>
      <c r="B63" s="182"/>
      <c r="C63" s="183"/>
      <c r="D63" s="180">
        <f t="shared" si="2"/>
        <v>0</v>
      </c>
    </row>
    <row r="64" spans="1:4" s="141" customFormat="1" ht="17.25" customHeight="1">
      <c r="A64" s="181" t="s">
        <v>121</v>
      </c>
      <c r="B64" s="182">
        <v>15</v>
      </c>
      <c r="C64" s="183"/>
      <c r="D64" s="180">
        <f t="shared" si="2"/>
        <v>15</v>
      </c>
    </row>
    <row r="65" spans="1:4" s="141" customFormat="1" ht="17.25" customHeight="1">
      <c r="A65" s="181" t="s">
        <v>122</v>
      </c>
      <c r="B65" s="182"/>
      <c r="C65" s="183"/>
      <c r="D65" s="180">
        <f t="shared" si="2"/>
        <v>0</v>
      </c>
    </row>
    <row r="66" spans="1:4" s="141" customFormat="1" ht="17.25" customHeight="1">
      <c r="A66" s="177" t="s">
        <v>123</v>
      </c>
      <c r="B66" s="178"/>
      <c r="C66" s="185"/>
      <c r="D66" s="180">
        <f t="shared" si="2"/>
        <v>0</v>
      </c>
    </row>
    <row r="67" spans="1:4" s="141" customFormat="1" ht="17.25" customHeight="1">
      <c r="A67" s="177" t="s">
        <v>124</v>
      </c>
      <c r="B67" s="178">
        <f>SUM(B68:B70)</f>
        <v>95</v>
      </c>
      <c r="C67" s="179">
        <f>SUM(C68:C70)</f>
        <v>50</v>
      </c>
      <c r="D67" s="180">
        <f t="shared" si="2"/>
        <v>145</v>
      </c>
    </row>
    <row r="68" spans="1:4" s="141" customFormat="1" ht="17.25" customHeight="1">
      <c r="A68" s="181" t="s">
        <v>87</v>
      </c>
      <c r="B68" s="182">
        <v>95</v>
      </c>
      <c r="C68" s="184">
        <v>50</v>
      </c>
      <c r="D68" s="180">
        <f t="shared" si="2"/>
        <v>145</v>
      </c>
    </row>
    <row r="69" spans="1:4" ht="17.25" customHeight="1">
      <c r="A69" s="181" t="s">
        <v>88</v>
      </c>
      <c r="B69" s="182">
        <v>0</v>
      </c>
      <c r="C69" s="183"/>
      <c r="D69" s="180">
        <f t="shared" si="2"/>
        <v>0</v>
      </c>
    </row>
    <row r="70" spans="1:4" ht="17.25" customHeight="1">
      <c r="A70" s="181" t="s">
        <v>125</v>
      </c>
      <c r="B70" s="182"/>
      <c r="C70" s="183"/>
      <c r="D70" s="180">
        <f t="shared" si="2"/>
        <v>0</v>
      </c>
    </row>
    <row r="71" spans="1:4" s="141" customFormat="1" ht="17.25" customHeight="1">
      <c r="A71" s="177" t="s">
        <v>126</v>
      </c>
      <c r="B71" s="178">
        <f>SUM(B72:B73)</f>
        <v>36</v>
      </c>
      <c r="C71" s="179">
        <f>SUM(C72:C73)</f>
        <v>20</v>
      </c>
      <c r="D71" s="180">
        <f t="shared" si="2"/>
        <v>56</v>
      </c>
    </row>
    <row r="72" spans="1:4" ht="17.25" customHeight="1">
      <c r="A72" s="181" t="s">
        <v>87</v>
      </c>
      <c r="B72" s="182">
        <v>36</v>
      </c>
      <c r="C72" s="183">
        <v>20</v>
      </c>
      <c r="D72" s="180">
        <f t="shared" si="2"/>
        <v>56</v>
      </c>
    </row>
    <row r="73" spans="1:4" s="141" customFormat="1" ht="17.25" customHeight="1">
      <c r="A73" s="181" t="s">
        <v>88</v>
      </c>
      <c r="B73" s="182">
        <v>0</v>
      </c>
      <c r="C73" s="184"/>
      <c r="D73" s="180">
        <f t="shared" si="2"/>
        <v>0</v>
      </c>
    </row>
    <row r="74" spans="1:4" s="141" customFormat="1" ht="17.25" customHeight="1">
      <c r="A74" s="177" t="s">
        <v>127</v>
      </c>
      <c r="B74" s="178">
        <f>SUM(B75:B78)</f>
        <v>450</v>
      </c>
      <c r="C74" s="179">
        <f>SUM(C75:C78)</f>
        <v>1000</v>
      </c>
      <c r="D74" s="180">
        <f t="shared" si="2"/>
        <v>1450</v>
      </c>
    </row>
    <row r="75" spans="1:4" ht="17.25" customHeight="1">
      <c r="A75" s="181" t="s">
        <v>87</v>
      </c>
      <c r="B75" s="182">
        <v>350</v>
      </c>
      <c r="C75" s="183">
        <v>500</v>
      </c>
      <c r="D75" s="180">
        <f t="shared" si="2"/>
        <v>850</v>
      </c>
    </row>
    <row r="76" spans="1:4" ht="17.25" customHeight="1">
      <c r="A76" s="181" t="s">
        <v>88</v>
      </c>
      <c r="B76" s="182">
        <v>0</v>
      </c>
      <c r="C76" s="183"/>
      <c r="D76" s="180">
        <f t="shared" si="2"/>
        <v>0</v>
      </c>
    </row>
    <row r="77" spans="1:4" ht="17.25" customHeight="1">
      <c r="A77" s="181" t="s">
        <v>97</v>
      </c>
      <c r="B77" s="182">
        <v>0</v>
      </c>
      <c r="C77" s="183"/>
      <c r="D77" s="180">
        <f t="shared" si="2"/>
        <v>0</v>
      </c>
    </row>
    <row r="78" spans="1:4" ht="17.25" customHeight="1">
      <c r="A78" s="181" t="s">
        <v>128</v>
      </c>
      <c r="B78" s="182">
        <v>100</v>
      </c>
      <c r="C78" s="183">
        <v>500</v>
      </c>
      <c r="D78" s="180">
        <f t="shared" si="2"/>
        <v>600</v>
      </c>
    </row>
    <row r="79" spans="1:4" s="141" customFormat="1" ht="17.25" customHeight="1">
      <c r="A79" s="177" t="s">
        <v>129</v>
      </c>
      <c r="B79" s="178">
        <f>SUM(B80:B82)</f>
        <v>8000</v>
      </c>
      <c r="C79" s="179">
        <f>SUM(C80:C82)</f>
        <v>6000</v>
      </c>
      <c r="D79" s="180">
        <f t="shared" si="2"/>
        <v>14000</v>
      </c>
    </row>
    <row r="80" spans="1:4" ht="17.25" customHeight="1">
      <c r="A80" s="181" t="s">
        <v>87</v>
      </c>
      <c r="B80" s="182">
        <v>7000</v>
      </c>
      <c r="C80" s="183">
        <v>3000</v>
      </c>
      <c r="D80" s="180">
        <f t="shared" si="2"/>
        <v>10000</v>
      </c>
    </row>
    <row r="81" spans="1:4" ht="17.25" customHeight="1">
      <c r="A81" s="181" t="s">
        <v>88</v>
      </c>
      <c r="B81" s="182">
        <v>1000</v>
      </c>
      <c r="C81" s="183">
        <v>3000</v>
      </c>
      <c r="D81" s="180">
        <f t="shared" si="2"/>
        <v>4000</v>
      </c>
    </row>
    <row r="82" spans="1:4" s="141" customFormat="1" ht="17.25" customHeight="1">
      <c r="A82" s="181" t="s">
        <v>130</v>
      </c>
      <c r="B82" s="182"/>
      <c r="C82" s="183"/>
      <c r="D82" s="180">
        <f t="shared" si="2"/>
        <v>0</v>
      </c>
    </row>
    <row r="83" spans="1:4" s="141" customFormat="1" ht="17.25" customHeight="1">
      <c r="A83" s="177" t="s">
        <v>131</v>
      </c>
      <c r="B83" s="178">
        <f>SUM(B84:B87)</f>
        <v>1000</v>
      </c>
      <c r="C83" s="179">
        <f>SUM(C84:C87)</f>
        <v>2200</v>
      </c>
      <c r="D83" s="180">
        <f t="shared" si="2"/>
        <v>3200</v>
      </c>
    </row>
    <row r="84" spans="1:4" ht="17.25" customHeight="1">
      <c r="A84" s="181" t="s">
        <v>87</v>
      </c>
      <c r="B84" s="182">
        <v>900</v>
      </c>
      <c r="C84" s="183">
        <v>2000</v>
      </c>
      <c r="D84" s="180">
        <f t="shared" si="2"/>
        <v>2900</v>
      </c>
    </row>
    <row r="85" spans="1:4" ht="17.25" customHeight="1">
      <c r="A85" s="181" t="s">
        <v>88</v>
      </c>
      <c r="B85" s="182"/>
      <c r="C85" s="183"/>
      <c r="D85" s="180">
        <f t="shared" si="2"/>
        <v>0</v>
      </c>
    </row>
    <row r="86" spans="1:4" ht="17.25" customHeight="1">
      <c r="A86" s="181" t="s">
        <v>97</v>
      </c>
      <c r="B86" s="182">
        <v>100</v>
      </c>
      <c r="C86" s="183">
        <v>200</v>
      </c>
      <c r="D86" s="180">
        <f t="shared" si="2"/>
        <v>300</v>
      </c>
    </row>
    <row r="87" spans="1:4" s="141" customFormat="1" ht="17.25" customHeight="1">
      <c r="A87" s="181" t="s">
        <v>132</v>
      </c>
      <c r="B87" s="182"/>
      <c r="C87" s="184"/>
      <c r="D87" s="180">
        <f t="shared" si="2"/>
        <v>0</v>
      </c>
    </row>
    <row r="88" spans="1:4" s="141" customFormat="1" ht="17.25" customHeight="1">
      <c r="A88" s="177" t="s">
        <v>133</v>
      </c>
      <c r="B88" s="178">
        <f>SUM(B89:B91)</f>
        <v>300</v>
      </c>
      <c r="C88" s="179">
        <f>SUM(C89:C91)</f>
        <v>1200</v>
      </c>
      <c r="D88" s="180">
        <f t="shared" si="2"/>
        <v>1500</v>
      </c>
    </row>
    <row r="89" spans="1:4" ht="17.25" customHeight="1">
      <c r="A89" s="181" t="s">
        <v>87</v>
      </c>
      <c r="B89" s="182">
        <v>300</v>
      </c>
      <c r="C89" s="183">
        <v>1200</v>
      </c>
      <c r="D89" s="180">
        <f t="shared" si="2"/>
        <v>1500</v>
      </c>
    </row>
    <row r="90" spans="1:4" s="141" customFormat="1" ht="17.25" customHeight="1">
      <c r="A90" s="181" t="s">
        <v>88</v>
      </c>
      <c r="B90" s="182">
        <v>0</v>
      </c>
      <c r="C90" s="184"/>
      <c r="D90" s="180">
        <f t="shared" si="2"/>
        <v>0</v>
      </c>
    </row>
    <row r="91" spans="1:4" s="141" customFormat="1" ht="17.25" customHeight="1">
      <c r="A91" s="181" t="s">
        <v>134</v>
      </c>
      <c r="B91" s="182">
        <v>0</v>
      </c>
      <c r="C91" s="183"/>
      <c r="D91" s="180">
        <f t="shared" si="2"/>
        <v>0</v>
      </c>
    </row>
    <row r="92" spans="1:4" s="141" customFormat="1" ht="17.25" customHeight="1">
      <c r="A92" s="177" t="s">
        <v>135</v>
      </c>
      <c r="B92" s="178">
        <f>SUM(B93:B95)</f>
        <v>150</v>
      </c>
      <c r="C92" s="179">
        <f>SUM(C93:C95)</f>
        <v>500</v>
      </c>
      <c r="D92" s="180">
        <f t="shared" si="2"/>
        <v>650</v>
      </c>
    </row>
    <row r="93" spans="1:4" ht="17.25" customHeight="1">
      <c r="A93" s="181" t="s">
        <v>87</v>
      </c>
      <c r="B93" s="182">
        <v>150</v>
      </c>
      <c r="C93" s="183">
        <v>300</v>
      </c>
      <c r="D93" s="180">
        <f t="shared" si="2"/>
        <v>450</v>
      </c>
    </row>
    <row r="94" spans="1:4" ht="17.25" customHeight="1">
      <c r="A94" s="181" t="s">
        <v>88</v>
      </c>
      <c r="B94" s="182"/>
      <c r="C94" s="183"/>
      <c r="D94" s="180">
        <f t="shared" si="2"/>
        <v>0</v>
      </c>
    </row>
    <row r="95" spans="1:4" ht="17.25" customHeight="1">
      <c r="A95" s="181" t="s">
        <v>136</v>
      </c>
      <c r="B95" s="182"/>
      <c r="C95" s="183">
        <v>200</v>
      </c>
      <c r="D95" s="180">
        <f t="shared" si="2"/>
        <v>200</v>
      </c>
    </row>
    <row r="96" spans="1:4" s="141" customFormat="1" ht="17.25" customHeight="1">
      <c r="A96" s="177" t="s">
        <v>137</v>
      </c>
      <c r="B96" s="186">
        <f>SUM(B97:B108)</f>
        <v>1630</v>
      </c>
      <c r="C96" s="179">
        <f>SUM(C97:C108)</f>
        <v>1900</v>
      </c>
      <c r="D96" s="180">
        <f t="shared" si="2"/>
        <v>3530</v>
      </c>
    </row>
    <row r="97" spans="1:4" s="141" customFormat="1" ht="17.25" customHeight="1">
      <c r="A97" s="181" t="s">
        <v>87</v>
      </c>
      <c r="B97" s="182">
        <v>860</v>
      </c>
      <c r="C97" s="183">
        <v>500</v>
      </c>
      <c r="D97" s="180">
        <f t="shared" si="2"/>
        <v>1360</v>
      </c>
    </row>
    <row r="98" spans="1:4" ht="17.25" customHeight="1">
      <c r="A98" s="181" t="s">
        <v>88</v>
      </c>
      <c r="B98" s="182"/>
      <c r="C98" s="183"/>
      <c r="D98" s="180">
        <f t="shared" si="2"/>
        <v>0</v>
      </c>
    </row>
    <row r="99" spans="1:4" ht="17.25" customHeight="1">
      <c r="A99" s="181" t="s">
        <v>89</v>
      </c>
      <c r="B99" s="182"/>
      <c r="C99" s="183"/>
      <c r="D99" s="180">
        <f t="shared" si="2"/>
        <v>0</v>
      </c>
    </row>
    <row r="100" spans="1:4" ht="17.25" customHeight="1">
      <c r="A100" s="181" t="s">
        <v>138</v>
      </c>
      <c r="B100" s="182">
        <v>100</v>
      </c>
      <c r="C100" s="183">
        <v>300</v>
      </c>
      <c r="D100" s="180">
        <f t="shared" si="2"/>
        <v>400</v>
      </c>
    </row>
    <row r="101" spans="1:4" s="141" customFormat="1" ht="17.25" customHeight="1">
      <c r="A101" s="181" t="s">
        <v>139</v>
      </c>
      <c r="B101" s="182">
        <v>60</v>
      </c>
      <c r="C101" s="183">
        <v>100</v>
      </c>
      <c r="D101" s="180">
        <f t="shared" si="2"/>
        <v>160</v>
      </c>
    </row>
    <row r="102" spans="1:4" ht="17.25" customHeight="1">
      <c r="A102" s="181" t="s">
        <v>140</v>
      </c>
      <c r="B102" s="182"/>
      <c r="C102" s="183"/>
      <c r="D102" s="180">
        <f t="shared" si="2"/>
        <v>0</v>
      </c>
    </row>
    <row r="103" spans="1:4" ht="17.25" customHeight="1">
      <c r="A103" s="181" t="s">
        <v>107</v>
      </c>
      <c r="B103" s="182">
        <v>50</v>
      </c>
      <c r="C103" s="183"/>
      <c r="D103" s="180">
        <f t="shared" si="2"/>
        <v>50</v>
      </c>
    </row>
    <row r="104" spans="1:4" s="141" customFormat="1" ht="17.25" customHeight="1">
      <c r="A104" s="181" t="s">
        <v>141</v>
      </c>
      <c r="B104" s="182">
        <v>20</v>
      </c>
      <c r="C104" s="183"/>
      <c r="D104" s="180">
        <f t="shared" si="2"/>
        <v>20</v>
      </c>
    </row>
    <row r="105" spans="1:4" ht="17.25" customHeight="1">
      <c r="A105" s="181" t="s">
        <v>142</v>
      </c>
      <c r="B105" s="182">
        <v>40</v>
      </c>
      <c r="C105" s="183">
        <v>300</v>
      </c>
      <c r="D105" s="180">
        <f t="shared" si="2"/>
        <v>340</v>
      </c>
    </row>
    <row r="106" spans="1:4" ht="17.25" customHeight="1">
      <c r="A106" s="181" t="s">
        <v>143</v>
      </c>
      <c r="B106" s="182"/>
      <c r="C106" s="183"/>
      <c r="D106" s="180">
        <f t="shared" si="2"/>
        <v>0</v>
      </c>
    </row>
    <row r="107" spans="1:4" ht="17.25" customHeight="1">
      <c r="A107" s="181" t="s">
        <v>97</v>
      </c>
      <c r="B107" s="182">
        <v>300</v>
      </c>
      <c r="C107" s="183">
        <v>200</v>
      </c>
      <c r="D107" s="180">
        <f t="shared" si="2"/>
        <v>500</v>
      </c>
    </row>
    <row r="108" spans="1:4" s="141" customFormat="1" ht="17.25" customHeight="1">
      <c r="A108" s="181" t="s">
        <v>144</v>
      </c>
      <c r="B108" s="182">
        <v>200</v>
      </c>
      <c r="C108" s="183">
        <v>500</v>
      </c>
      <c r="D108" s="180">
        <f t="shared" si="2"/>
        <v>700</v>
      </c>
    </row>
    <row r="109" spans="1:4" s="141" customFormat="1" ht="17.25" customHeight="1">
      <c r="A109" s="177" t="s">
        <v>145</v>
      </c>
      <c r="B109" s="178">
        <f>B110</f>
        <v>0</v>
      </c>
      <c r="C109" s="179">
        <f>C110</f>
        <v>0</v>
      </c>
      <c r="D109" s="180">
        <f t="shared" si="2"/>
        <v>0</v>
      </c>
    </row>
    <row r="110" spans="1:4" ht="17.25" customHeight="1">
      <c r="A110" s="181" t="s">
        <v>146</v>
      </c>
      <c r="B110" s="182">
        <v>0</v>
      </c>
      <c r="C110" s="183"/>
      <c r="D110" s="180">
        <f t="shared" si="2"/>
        <v>0</v>
      </c>
    </row>
    <row r="111" spans="1:4" s="160" customFormat="1" ht="17.25" customHeight="1">
      <c r="A111" s="177" t="s">
        <v>147</v>
      </c>
      <c r="B111" s="178">
        <v>410</v>
      </c>
      <c r="C111" s="179">
        <v>50</v>
      </c>
      <c r="D111" s="180">
        <f t="shared" si="2"/>
        <v>460</v>
      </c>
    </row>
    <row r="112" spans="1:4" s="141" customFormat="1" ht="17.25" customHeight="1">
      <c r="A112" s="181" t="s">
        <v>148</v>
      </c>
      <c r="B112" s="178"/>
      <c r="C112" s="185"/>
      <c r="D112" s="180">
        <f t="shared" si="2"/>
        <v>0</v>
      </c>
    </row>
    <row r="113" spans="1:4" s="141" customFormat="1" ht="17.25" customHeight="1">
      <c r="A113" s="177" t="s">
        <v>149</v>
      </c>
      <c r="B113" s="178">
        <f>SUM(B114,B115:B116,B117,B120,B125)</f>
        <v>13500</v>
      </c>
      <c r="C113" s="179">
        <f>SUM(C114,C115:C116,C117,C120,C125)</f>
        <v>15000</v>
      </c>
      <c r="D113" s="180">
        <f t="shared" si="2"/>
        <v>28500</v>
      </c>
    </row>
    <row r="114" spans="1:4" s="141" customFormat="1" ht="17.25" customHeight="1">
      <c r="A114" s="177" t="s">
        <v>150</v>
      </c>
      <c r="B114" s="178">
        <v>2000</v>
      </c>
      <c r="C114" s="179">
        <v>10000</v>
      </c>
      <c r="D114" s="180">
        <f t="shared" si="2"/>
        <v>12000</v>
      </c>
    </row>
    <row r="115" spans="1:4" s="141" customFormat="1" ht="17.25" customHeight="1">
      <c r="A115" s="177" t="s">
        <v>151</v>
      </c>
      <c r="B115" s="178">
        <v>0</v>
      </c>
      <c r="C115" s="185"/>
      <c r="D115" s="180">
        <f t="shared" si="2"/>
        <v>0</v>
      </c>
    </row>
    <row r="116" spans="1:4" s="141" customFormat="1" ht="17.25" customHeight="1">
      <c r="A116" s="177" t="s">
        <v>152</v>
      </c>
      <c r="B116" s="178"/>
      <c r="C116" s="185"/>
      <c r="D116" s="180">
        <f t="shared" si="2"/>
        <v>0</v>
      </c>
    </row>
    <row r="117" spans="1:4" s="141" customFormat="1" ht="17.25" customHeight="1">
      <c r="A117" s="177" t="s">
        <v>153</v>
      </c>
      <c r="B117" s="178">
        <f>SUM(B118:B119)</f>
        <v>6000</v>
      </c>
      <c r="C117" s="179">
        <v>2000</v>
      </c>
      <c r="D117" s="180">
        <f aca="true" t="shared" si="3" ref="D117:D180">SUM(B117:C117)</f>
        <v>8000</v>
      </c>
    </row>
    <row r="118" spans="1:4" s="141" customFormat="1" ht="17.25" customHeight="1">
      <c r="A118" s="181" t="s">
        <v>87</v>
      </c>
      <c r="B118" s="182">
        <v>6000</v>
      </c>
      <c r="C118" s="183">
        <v>2000</v>
      </c>
      <c r="D118" s="180">
        <f t="shared" si="3"/>
        <v>8000</v>
      </c>
    </row>
    <row r="119" spans="1:4" s="141" customFormat="1" ht="17.25" customHeight="1">
      <c r="A119" s="181" t="s">
        <v>154</v>
      </c>
      <c r="B119" s="182"/>
      <c r="C119" s="185"/>
      <c r="D119" s="180">
        <f t="shared" si="3"/>
        <v>0</v>
      </c>
    </row>
    <row r="120" spans="1:4" s="141" customFormat="1" ht="17.25" customHeight="1">
      <c r="A120" s="177" t="s">
        <v>155</v>
      </c>
      <c r="B120" s="178">
        <f>SUM(B121:B124)</f>
        <v>1900</v>
      </c>
      <c r="C120" s="179">
        <f>SUM(C121:C124)</f>
        <v>3000</v>
      </c>
      <c r="D120" s="178">
        <f>SUM(D121:D124)</f>
        <v>4900</v>
      </c>
    </row>
    <row r="121" spans="1:4" s="141" customFormat="1" ht="17.25" customHeight="1">
      <c r="A121" s="187" t="s">
        <v>156</v>
      </c>
      <c r="B121" s="182">
        <v>900</v>
      </c>
      <c r="C121" s="184">
        <v>1000</v>
      </c>
      <c r="D121" s="180">
        <f t="shared" si="3"/>
        <v>1900</v>
      </c>
    </row>
    <row r="122" spans="1:4" s="141" customFormat="1" ht="17.25" customHeight="1">
      <c r="A122" s="187" t="s">
        <v>157</v>
      </c>
      <c r="B122" s="182">
        <v>1000</v>
      </c>
      <c r="C122" s="179">
        <v>1000</v>
      </c>
      <c r="D122" s="180">
        <f t="shared" si="3"/>
        <v>2000</v>
      </c>
    </row>
    <row r="123" spans="1:4" s="141" customFormat="1" ht="17.25" customHeight="1">
      <c r="A123" s="187" t="s">
        <v>158</v>
      </c>
      <c r="B123" s="182">
        <v>0</v>
      </c>
      <c r="C123" s="179">
        <v>1000</v>
      </c>
      <c r="D123" s="180">
        <f t="shared" si="3"/>
        <v>1000</v>
      </c>
    </row>
    <row r="124" spans="1:4" s="141" customFormat="1" ht="17.25" customHeight="1">
      <c r="A124" s="187" t="s">
        <v>159</v>
      </c>
      <c r="B124" s="182"/>
      <c r="C124" s="184"/>
      <c r="D124" s="180">
        <f t="shared" si="3"/>
        <v>0</v>
      </c>
    </row>
    <row r="125" spans="1:4" s="141" customFormat="1" ht="17.25" customHeight="1">
      <c r="A125" s="177" t="s">
        <v>160</v>
      </c>
      <c r="B125" s="178">
        <v>3600</v>
      </c>
      <c r="C125" s="185"/>
      <c r="D125" s="180">
        <f t="shared" si="3"/>
        <v>3600</v>
      </c>
    </row>
    <row r="126" spans="1:4" s="161" customFormat="1" ht="17.25" customHeight="1">
      <c r="A126" s="188" t="s">
        <v>161</v>
      </c>
      <c r="B126" s="189">
        <f>SUM(B127,B131,B137,B141,B143,B146,B152)</f>
        <v>115500</v>
      </c>
      <c r="C126" s="179">
        <f>SUM(C127,C131,C137,C141,C143,C146,C152)</f>
        <v>65000</v>
      </c>
      <c r="D126" s="190">
        <f t="shared" si="3"/>
        <v>180500</v>
      </c>
    </row>
    <row r="127" spans="1:4" s="160" customFormat="1" ht="17.25" customHeight="1">
      <c r="A127" s="177" t="s">
        <v>162</v>
      </c>
      <c r="B127" s="178">
        <f>SUM(B128:B130)</f>
        <v>1800</v>
      </c>
      <c r="C127" s="179">
        <f>SUM(C128:C130)</f>
        <v>200</v>
      </c>
      <c r="D127" s="180">
        <f t="shared" si="3"/>
        <v>2000</v>
      </c>
    </row>
    <row r="128" spans="1:4" s="141" customFormat="1" ht="17.25" customHeight="1">
      <c r="A128" s="181" t="s">
        <v>87</v>
      </c>
      <c r="B128" s="182">
        <v>800</v>
      </c>
      <c r="C128" s="183">
        <v>200</v>
      </c>
      <c r="D128" s="180">
        <f t="shared" si="3"/>
        <v>1000</v>
      </c>
    </row>
    <row r="129" spans="1:4" ht="17.25" customHeight="1">
      <c r="A129" s="181" t="s">
        <v>88</v>
      </c>
      <c r="B129" s="182"/>
      <c r="C129" s="183">
        <v>0</v>
      </c>
      <c r="D129" s="180">
        <f t="shared" si="3"/>
        <v>0</v>
      </c>
    </row>
    <row r="130" spans="1:4" ht="17.25" customHeight="1">
      <c r="A130" s="181" t="s">
        <v>163</v>
      </c>
      <c r="B130" s="182">
        <v>1000</v>
      </c>
      <c r="C130" s="183">
        <v>0</v>
      </c>
      <c r="D130" s="180">
        <f t="shared" si="3"/>
        <v>1000</v>
      </c>
    </row>
    <row r="131" spans="1:4" s="160" customFormat="1" ht="17.25" customHeight="1">
      <c r="A131" s="177" t="s">
        <v>164</v>
      </c>
      <c r="B131" s="178">
        <f>SUM(B132:B136)</f>
        <v>96000</v>
      </c>
      <c r="C131" s="179">
        <f>SUM(C132:C136)</f>
        <v>57000</v>
      </c>
      <c r="D131" s="178">
        <f>SUM(D132:D136)</f>
        <v>153000</v>
      </c>
    </row>
    <row r="132" spans="1:4" ht="17.25" customHeight="1">
      <c r="A132" s="181" t="s">
        <v>165</v>
      </c>
      <c r="B132" s="182">
        <v>9000</v>
      </c>
      <c r="C132" s="183">
        <v>13000</v>
      </c>
      <c r="D132" s="180">
        <f t="shared" si="3"/>
        <v>22000</v>
      </c>
    </row>
    <row r="133" spans="1:4" ht="17.25" customHeight="1">
      <c r="A133" s="181" t="s">
        <v>166</v>
      </c>
      <c r="B133" s="182">
        <v>30000</v>
      </c>
      <c r="C133" s="183">
        <v>20000</v>
      </c>
      <c r="D133" s="180">
        <f t="shared" si="3"/>
        <v>50000</v>
      </c>
    </row>
    <row r="134" spans="1:4" s="141" customFormat="1" ht="17.25" customHeight="1">
      <c r="A134" s="181" t="s">
        <v>167</v>
      </c>
      <c r="B134" s="182">
        <v>50000</v>
      </c>
      <c r="C134" s="183">
        <v>20000</v>
      </c>
      <c r="D134" s="180">
        <f t="shared" si="3"/>
        <v>70000</v>
      </c>
    </row>
    <row r="135" spans="1:4" ht="17.25" customHeight="1">
      <c r="A135" s="181" t="s">
        <v>168</v>
      </c>
      <c r="B135" s="182">
        <v>4000</v>
      </c>
      <c r="C135" s="183">
        <v>2000</v>
      </c>
      <c r="D135" s="180">
        <f t="shared" si="3"/>
        <v>6000</v>
      </c>
    </row>
    <row r="136" spans="1:4" ht="17.25" customHeight="1">
      <c r="A136" s="181" t="s">
        <v>169</v>
      </c>
      <c r="B136" s="182">
        <v>3000</v>
      </c>
      <c r="C136" s="183">
        <v>2000</v>
      </c>
      <c r="D136" s="180">
        <f t="shared" si="3"/>
        <v>5000</v>
      </c>
    </row>
    <row r="137" spans="1:4" s="160" customFormat="1" ht="17.25" customHeight="1">
      <c r="A137" s="177" t="s">
        <v>170</v>
      </c>
      <c r="B137" s="178">
        <f>SUM(B138:B140)</f>
        <v>3500</v>
      </c>
      <c r="C137" s="179">
        <v>500</v>
      </c>
      <c r="D137" s="180">
        <f t="shared" si="3"/>
        <v>4000</v>
      </c>
    </row>
    <row r="138" spans="1:4" s="141" customFormat="1" ht="17.25" customHeight="1">
      <c r="A138" s="181" t="s">
        <v>171</v>
      </c>
      <c r="B138" s="182">
        <v>3500</v>
      </c>
      <c r="C138" s="183">
        <v>500</v>
      </c>
      <c r="D138" s="180">
        <f t="shared" si="3"/>
        <v>4000</v>
      </c>
    </row>
    <row r="139" spans="1:4" ht="17.25" customHeight="1">
      <c r="A139" s="187" t="s">
        <v>172</v>
      </c>
      <c r="B139" s="182"/>
      <c r="C139" s="183"/>
      <c r="D139" s="180">
        <f t="shared" si="3"/>
        <v>0</v>
      </c>
    </row>
    <row r="140" spans="1:4" s="141" customFormat="1" ht="17.25" customHeight="1">
      <c r="A140" s="181" t="s">
        <v>173</v>
      </c>
      <c r="B140" s="182"/>
      <c r="C140" s="183"/>
      <c r="D140" s="180">
        <f t="shared" si="3"/>
        <v>0</v>
      </c>
    </row>
    <row r="141" spans="1:4" s="141" customFormat="1" ht="17.25" customHeight="1">
      <c r="A141" s="177" t="s">
        <v>174</v>
      </c>
      <c r="B141" s="178">
        <f>B142</f>
        <v>0</v>
      </c>
      <c r="C141" s="179">
        <f>C142</f>
        <v>0</v>
      </c>
      <c r="D141" s="180">
        <f t="shared" si="3"/>
        <v>0</v>
      </c>
    </row>
    <row r="142" spans="1:4" s="141" customFormat="1" ht="17.25" customHeight="1">
      <c r="A142" s="181" t="s">
        <v>175</v>
      </c>
      <c r="B142" s="182"/>
      <c r="C142" s="183"/>
      <c r="D142" s="180">
        <f t="shared" si="3"/>
        <v>0</v>
      </c>
    </row>
    <row r="143" spans="1:4" s="160" customFormat="1" ht="17.25" customHeight="1">
      <c r="A143" s="177" t="s">
        <v>176</v>
      </c>
      <c r="B143" s="178">
        <f>B144+B145</f>
        <v>1300</v>
      </c>
      <c r="C143" s="179">
        <f>C144+C145</f>
        <v>300</v>
      </c>
      <c r="D143" s="180">
        <f t="shared" si="3"/>
        <v>1600</v>
      </c>
    </row>
    <row r="144" spans="1:4" s="141" customFormat="1" ht="17.25" customHeight="1">
      <c r="A144" s="181" t="s">
        <v>177</v>
      </c>
      <c r="B144" s="182">
        <v>400</v>
      </c>
      <c r="C144" s="183">
        <v>300</v>
      </c>
      <c r="D144" s="180">
        <f t="shared" si="3"/>
        <v>700</v>
      </c>
    </row>
    <row r="145" spans="1:4" s="141" customFormat="1" ht="17.25" customHeight="1">
      <c r="A145" s="187" t="s">
        <v>178</v>
      </c>
      <c r="B145" s="182">
        <v>900</v>
      </c>
      <c r="C145" s="183"/>
      <c r="D145" s="180">
        <f t="shared" si="3"/>
        <v>900</v>
      </c>
    </row>
    <row r="146" spans="1:4" s="141" customFormat="1" ht="17.25" customHeight="1">
      <c r="A146" s="177" t="s">
        <v>179</v>
      </c>
      <c r="B146" s="178">
        <f>SUM(B147:B151)</f>
        <v>0</v>
      </c>
      <c r="C146" s="179">
        <f>SUM(C147:C151)</f>
        <v>0</v>
      </c>
      <c r="D146" s="180">
        <f t="shared" si="3"/>
        <v>0</v>
      </c>
    </row>
    <row r="147" spans="1:4" ht="17.25" customHeight="1">
      <c r="A147" s="181" t="s">
        <v>180</v>
      </c>
      <c r="B147" s="182">
        <v>0</v>
      </c>
      <c r="C147" s="183">
        <v>0</v>
      </c>
      <c r="D147" s="180">
        <f t="shared" si="3"/>
        <v>0</v>
      </c>
    </row>
    <row r="148" spans="1:4" ht="17.25" customHeight="1">
      <c r="A148" s="181" t="s">
        <v>181</v>
      </c>
      <c r="B148" s="182">
        <v>0</v>
      </c>
      <c r="C148" s="183">
        <v>0</v>
      </c>
      <c r="D148" s="180">
        <f t="shared" si="3"/>
        <v>0</v>
      </c>
    </row>
    <row r="149" spans="1:4" ht="17.25" customHeight="1">
      <c r="A149" s="181" t="s">
        <v>182</v>
      </c>
      <c r="B149" s="182">
        <v>0</v>
      </c>
      <c r="C149" s="183">
        <v>0</v>
      </c>
      <c r="D149" s="180">
        <f t="shared" si="3"/>
        <v>0</v>
      </c>
    </row>
    <row r="150" spans="1:4" ht="17.25" customHeight="1">
      <c r="A150" s="181" t="s">
        <v>183</v>
      </c>
      <c r="B150" s="182">
        <v>0</v>
      </c>
      <c r="C150" s="183">
        <v>0</v>
      </c>
      <c r="D150" s="180">
        <f t="shared" si="3"/>
        <v>0</v>
      </c>
    </row>
    <row r="151" spans="1:4" s="141" customFormat="1" ht="17.25" customHeight="1">
      <c r="A151" s="181" t="s">
        <v>184</v>
      </c>
      <c r="B151" s="182"/>
      <c r="C151" s="183">
        <v>0</v>
      </c>
      <c r="D151" s="180">
        <f t="shared" si="3"/>
        <v>0</v>
      </c>
    </row>
    <row r="152" spans="1:4" s="141" customFormat="1" ht="17.25" customHeight="1">
      <c r="A152" s="177" t="s">
        <v>185</v>
      </c>
      <c r="B152" s="178">
        <f>B153</f>
        <v>12900</v>
      </c>
      <c r="C152" s="179">
        <f>C153</f>
        <v>7000</v>
      </c>
      <c r="D152" s="180">
        <f t="shared" si="3"/>
        <v>19900</v>
      </c>
    </row>
    <row r="153" spans="1:4" s="141" customFormat="1" ht="17.25" customHeight="1">
      <c r="A153" s="181" t="s">
        <v>186</v>
      </c>
      <c r="B153" s="182">
        <v>12900</v>
      </c>
      <c r="C153" s="183">
        <v>7000</v>
      </c>
      <c r="D153" s="180">
        <f t="shared" si="3"/>
        <v>19900</v>
      </c>
    </row>
    <row r="154" spans="1:4" s="162" customFormat="1" ht="17.25" customHeight="1">
      <c r="A154" s="188" t="s">
        <v>187</v>
      </c>
      <c r="B154" s="189">
        <f>SUM(B155,B159,B161,B163,B168,B170)</f>
        <v>1400</v>
      </c>
      <c r="C154" s="179">
        <f>SUM(C155,C159,C161,C163,C168,C170)</f>
        <v>0</v>
      </c>
      <c r="D154" s="190">
        <f t="shared" si="3"/>
        <v>1400</v>
      </c>
    </row>
    <row r="155" spans="1:4" s="141" customFormat="1" ht="17.25" customHeight="1">
      <c r="A155" s="177" t="s">
        <v>188</v>
      </c>
      <c r="B155" s="178">
        <f>SUM(B156:B158)</f>
        <v>1400</v>
      </c>
      <c r="C155" s="179">
        <f>SUM(C156:C158)</f>
        <v>0</v>
      </c>
      <c r="D155" s="180">
        <f t="shared" si="3"/>
        <v>1400</v>
      </c>
    </row>
    <row r="156" spans="1:4" ht="17.25" customHeight="1">
      <c r="A156" s="181" t="s">
        <v>87</v>
      </c>
      <c r="B156" s="182">
        <v>1400</v>
      </c>
      <c r="C156" s="183"/>
      <c r="D156" s="180">
        <f t="shared" si="3"/>
        <v>1400</v>
      </c>
    </row>
    <row r="157" spans="1:4" ht="17.25" customHeight="1">
      <c r="A157" s="181" t="s">
        <v>88</v>
      </c>
      <c r="B157" s="182"/>
      <c r="C157" s="183"/>
      <c r="D157" s="180">
        <f t="shared" si="3"/>
        <v>0</v>
      </c>
    </row>
    <row r="158" spans="1:4" s="141" customFormat="1" ht="17.25" customHeight="1">
      <c r="A158" s="181" t="s">
        <v>189</v>
      </c>
      <c r="B158" s="182"/>
      <c r="C158" s="183"/>
      <c r="D158" s="180">
        <f t="shared" si="3"/>
        <v>0</v>
      </c>
    </row>
    <row r="159" spans="1:4" s="141" customFormat="1" ht="17.25" customHeight="1">
      <c r="A159" s="177" t="s">
        <v>190</v>
      </c>
      <c r="B159" s="191">
        <f>B160</f>
        <v>0</v>
      </c>
      <c r="C159" s="185">
        <f>C160</f>
        <v>0</v>
      </c>
      <c r="D159" s="180">
        <f t="shared" si="3"/>
        <v>0</v>
      </c>
    </row>
    <row r="160" spans="1:4" s="141" customFormat="1" ht="17.25" customHeight="1">
      <c r="A160" s="181" t="s">
        <v>191</v>
      </c>
      <c r="B160" s="182">
        <v>0</v>
      </c>
      <c r="C160" s="183"/>
      <c r="D160" s="180">
        <f t="shared" si="3"/>
        <v>0</v>
      </c>
    </row>
    <row r="161" spans="1:4" s="141" customFormat="1" ht="17.25" customHeight="1">
      <c r="A161" s="177" t="s">
        <v>192</v>
      </c>
      <c r="B161" s="178">
        <f>B162</f>
        <v>0</v>
      </c>
      <c r="C161" s="179">
        <f>C162</f>
        <v>0</v>
      </c>
      <c r="D161" s="180">
        <f t="shared" si="3"/>
        <v>0</v>
      </c>
    </row>
    <row r="162" spans="1:4" ht="17.25" customHeight="1">
      <c r="A162" s="181" t="s">
        <v>193</v>
      </c>
      <c r="B162" s="182">
        <v>0</v>
      </c>
      <c r="C162" s="183">
        <v>0</v>
      </c>
      <c r="D162" s="180">
        <f t="shared" si="3"/>
        <v>0</v>
      </c>
    </row>
    <row r="163" spans="1:4" s="141" customFormat="1" ht="17.25" customHeight="1">
      <c r="A163" s="177" t="s">
        <v>194</v>
      </c>
      <c r="B163" s="178">
        <f>SUM(B164:B167)</f>
        <v>0</v>
      </c>
      <c r="C163" s="179">
        <f>SUM(C164:C167)</f>
        <v>0</v>
      </c>
      <c r="D163" s="180">
        <f t="shared" si="3"/>
        <v>0</v>
      </c>
    </row>
    <row r="164" spans="1:4" ht="17.25" customHeight="1">
      <c r="A164" s="181" t="s">
        <v>195</v>
      </c>
      <c r="B164" s="182"/>
      <c r="C164" s="183"/>
      <c r="D164" s="180">
        <f t="shared" si="3"/>
        <v>0</v>
      </c>
    </row>
    <row r="165" spans="1:4" ht="17.25" customHeight="1">
      <c r="A165" s="181" t="s">
        <v>196</v>
      </c>
      <c r="B165" s="182"/>
      <c r="C165" s="183"/>
      <c r="D165" s="180">
        <f t="shared" si="3"/>
        <v>0</v>
      </c>
    </row>
    <row r="166" spans="1:4" s="141" customFormat="1" ht="17.25" customHeight="1">
      <c r="A166" s="181" t="s">
        <v>197</v>
      </c>
      <c r="B166" s="182">
        <v>0</v>
      </c>
      <c r="C166" s="183"/>
      <c r="D166" s="180">
        <f t="shared" si="3"/>
        <v>0</v>
      </c>
    </row>
    <row r="167" spans="1:4" ht="17.25" customHeight="1">
      <c r="A167" s="181" t="s">
        <v>198</v>
      </c>
      <c r="B167" s="182">
        <v>0</v>
      </c>
      <c r="C167" s="183"/>
      <c r="D167" s="180">
        <f t="shared" si="3"/>
        <v>0</v>
      </c>
    </row>
    <row r="168" spans="1:4" s="141" customFormat="1" ht="17.25" customHeight="1">
      <c r="A168" s="177" t="s">
        <v>199</v>
      </c>
      <c r="B168" s="178">
        <f>B169</f>
        <v>0</v>
      </c>
      <c r="C168" s="179">
        <f>C169</f>
        <v>0</v>
      </c>
      <c r="D168" s="180">
        <f t="shared" si="3"/>
        <v>0</v>
      </c>
    </row>
    <row r="169" spans="1:4" ht="17.25" customHeight="1">
      <c r="A169" s="181" t="s">
        <v>200</v>
      </c>
      <c r="B169" s="182">
        <v>0</v>
      </c>
      <c r="C169" s="183">
        <v>0</v>
      </c>
      <c r="D169" s="180">
        <f t="shared" si="3"/>
        <v>0</v>
      </c>
    </row>
    <row r="170" spans="1:4" s="141" customFormat="1" ht="17.25" customHeight="1">
      <c r="A170" s="177" t="s">
        <v>201</v>
      </c>
      <c r="B170" s="178">
        <f>B171</f>
        <v>0</v>
      </c>
      <c r="C170" s="179">
        <f>C171</f>
        <v>0</v>
      </c>
      <c r="D170" s="180">
        <f t="shared" si="3"/>
        <v>0</v>
      </c>
    </row>
    <row r="171" spans="1:4" s="141" customFormat="1" ht="17.25" customHeight="1">
      <c r="A171" s="181" t="s">
        <v>202</v>
      </c>
      <c r="B171" s="182"/>
      <c r="C171" s="183"/>
      <c r="D171" s="180">
        <f t="shared" si="3"/>
        <v>0</v>
      </c>
    </row>
    <row r="172" spans="1:4" s="160" customFormat="1" ht="17.25" customHeight="1">
      <c r="A172" s="177" t="s">
        <v>203</v>
      </c>
      <c r="B172" s="178">
        <f>SUM(B173,B182,B187,B191,B193,B196)</f>
        <v>3970</v>
      </c>
      <c r="C172" s="179">
        <f>SUM(C173,C182,C187,C191,C193,C196)</f>
        <v>3830</v>
      </c>
      <c r="D172" s="180">
        <f t="shared" si="3"/>
        <v>7800</v>
      </c>
    </row>
    <row r="173" spans="1:4" s="141" customFormat="1" ht="17.25" customHeight="1">
      <c r="A173" s="177" t="s">
        <v>204</v>
      </c>
      <c r="B173" s="178">
        <f>SUM(B174:B181)</f>
        <v>3240</v>
      </c>
      <c r="C173" s="179">
        <f>SUM(C174:C181)</f>
        <v>3390</v>
      </c>
      <c r="D173" s="180">
        <f t="shared" si="3"/>
        <v>6630</v>
      </c>
    </row>
    <row r="174" spans="1:4" ht="17.25" customHeight="1">
      <c r="A174" s="181" t="s">
        <v>87</v>
      </c>
      <c r="B174" s="182">
        <v>2010</v>
      </c>
      <c r="C174" s="183">
        <v>790</v>
      </c>
      <c r="D174" s="180">
        <f t="shared" si="3"/>
        <v>2800</v>
      </c>
    </row>
    <row r="175" spans="1:4" ht="17.25" customHeight="1">
      <c r="A175" s="181" t="s">
        <v>88</v>
      </c>
      <c r="B175" s="182"/>
      <c r="C175" s="183">
        <v>0</v>
      </c>
      <c r="D175" s="180">
        <f t="shared" si="3"/>
        <v>0</v>
      </c>
    </row>
    <row r="176" spans="1:4" ht="17.25" customHeight="1">
      <c r="A176" s="181" t="s">
        <v>89</v>
      </c>
      <c r="B176" s="182"/>
      <c r="C176" s="183">
        <v>0</v>
      </c>
      <c r="D176" s="180">
        <f t="shared" si="3"/>
        <v>0</v>
      </c>
    </row>
    <row r="177" spans="1:4" ht="17.25" customHeight="1">
      <c r="A177" s="181" t="s">
        <v>205</v>
      </c>
      <c r="B177" s="182">
        <v>300</v>
      </c>
      <c r="C177" s="183">
        <v>200</v>
      </c>
      <c r="D177" s="180">
        <f t="shared" si="3"/>
        <v>500</v>
      </c>
    </row>
    <row r="178" spans="1:4" ht="17.25" customHeight="1">
      <c r="A178" s="181" t="s">
        <v>206</v>
      </c>
      <c r="B178" s="182">
        <v>0</v>
      </c>
      <c r="C178" s="183">
        <v>300</v>
      </c>
      <c r="D178" s="180">
        <f t="shared" si="3"/>
        <v>300</v>
      </c>
    </row>
    <row r="179" spans="1:4" ht="20.25" customHeight="1">
      <c r="A179" s="181" t="s">
        <v>207</v>
      </c>
      <c r="B179" s="182"/>
      <c r="C179" s="183">
        <v>0</v>
      </c>
      <c r="D179" s="180">
        <f t="shared" si="3"/>
        <v>0</v>
      </c>
    </row>
    <row r="180" spans="1:4" s="141" customFormat="1" ht="17.25" customHeight="1">
      <c r="A180" s="181" t="s">
        <v>208</v>
      </c>
      <c r="B180" s="182">
        <v>200</v>
      </c>
      <c r="C180" s="183">
        <v>100</v>
      </c>
      <c r="D180" s="180">
        <f t="shared" si="3"/>
        <v>300</v>
      </c>
    </row>
    <row r="181" spans="1:4" s="141" customFormat="1" ht="17.25" customHeight="1">
      <c r="A181" s="181" t="s">
        <v>209</v>
      </c>
      <c r="B181" s="182">
        <v>730</v>
      </c>
      <c r="C181" s="183">
        <v>2000</v>
      </c>
      <c r="D181" s="180">
        <f aca="true" t="shared" si="4" ref="D181:D244">SUM(B181:C181)</f>
        <v>2730</v>
      </c>
    </row>
    <row r="182" spans="1:4" s="141" customFormat="1" ht="17.25" customHeight="1">
      <c r="A182" s="177" t="s">
        <v>210</v>
      </c>
      <c r="B182" s="178">
        <f>SUM(B183:B186)</f>
        <v>160</v>
      </c>
      <c r="C182" s="179">
        <f>SUM(C183:C186)</f>
        <v>100</v>
      </c>
      <c r="D182" s="180">
        <f t="shared" si="4"/>
        <v>260</v>
      </c>
    </row>
    <row r="183" spans="1:4" ht="17.25" customHeight="1">
      <c r="A183" s="181" t="s">
        <v>87</v>
      </c>
      <c r="B183" s="182">
        <v>160</v>
      </c>
      <c r="C183" s="183"/>
      <c r="D183" s="180">
        <f t="shared" si="4"/>
        <v>160</v>
      </c>
    </row>
    <row r="184" spans="1:4" s="141" customFormat="1" ht="17.25" customHeight="1">
      <c r="A184" s="181" t="s">
        <v>211</v>
      </c>
      <c r="B184" s="182"/>
      <c r="C184" s="183">
        <v>100</v>
      </c>
      <c r="D184" s="180">
        <f t="shared" si="4"/>
        <v>100</v>
      </c>
    </row>
    <row r="185" spans="1:4" ht="17.25" customHeight="1">
      <c r="A185" s="181" t="s">
        <v>212</v>
      </c>
      <c r="B185" s="182"/>
      <c r="C185" s="183"/>
      <c r="D185" s="180">
        <f t="shared" si="4"/>
        <v>0</v>
      </c>
    </row>
    <row r="186" spans="1:4" ht="17.25" customHeight="1">
      <c r="A186" s="181" t="s">
        <v>213</v>
      </c>
      <c r="B186" s="182"/>
      <c r="C186" s="183"/>
      <c r="D186" s="180">
        <f t="shared" si="4"/>
        <v>0</v>
      </c>
    </row>
    <row r="187" spans="1:4" s="141" customFormat="1" ht="17.25" customHeight="1">
      <c r="A187" s="177" t="s">
        <v>214</v>
      </c>
      <c r="B187" s="178">
        <f>SUM(B188:B190)</f>
        <v>120</v>
      </c>
      <c r="C187" s="179">
        <f>SUM(C188:C190)</f>
        <v>260</v>
      </c>
      <c r="D187" s="180">
        <f t="shared" si="4"/>
        <v>380</v>
      </c>
    </row>
    <row r="188" spans="1:4" ht="17.25" customHeight="1">
      <c r="A188" s="181" t="s">
        <v>215</v>
      </c>
      <c r="B188" s="182">
        <v>100</v>
      </c>
      <c r="C188" s="183">
        <v>200</v>
      </c>
      <c r="D188" s="180">
        <f t="shared" si="4"/>
        <v>300</v>
      </c>
    </row>
    <row r="189" spans="1:4" s="141" customFormat="1" ht="17.25" customHeight="1">
      <c r="A189" s="181" t="s">
        <v>216</v>
      </c>
      <c r="B189" s="182">
        <v>20</v>
      </c>
      <c r="C189" s="183">
        <v>60</v>
      </c>
      <c r="D189" s="180">
        <f t="shared" si="4"/>
        <v>80</v>
      </c>
    </row>
    <row r="190" spans="1:4" ht="17.25" customHeight="1">
      <c r="A190" s="181" t="s">
        <v>217</v>
      </c>
      <c r="B190" s="182"/>
      <c r="C190" s="183"/>
      <c r="D190" s="180">
        <f t="shared" si="4"/>
        <v>0</v>
      </c>
    </row>
    <row r="191" spans="1:4" s="141" customFormat="1" ht="17.25" customHeight="1">
      <c r="A191" s="177" t="s">
        <v>218</v>
      </c>
      <c r="B191" s="178">
        <f>B192</f>
        <v>180</v>
      </c>
      <c r="C191" s="179">
        <f>C192</f>
        <v>80</v>
      </c>
      <c r="D191" s="180">
        <f t="shared" si="4"/>
        <v>260</v>
      </c>
    </row>
    <row r="192" spans="1:4" ht="17.25" customHeight="1">
      <c r="A192" s="181" t="s">
        <v>219</v>
      </c>
      <c r="B192" s="182">
        <v>180</v>
      </c>
      <c r="C192" s="183">
        <v>80</v>
      </c>
      <c r="D192" s="180">
        <f t="shared" si="4"/>
        <v>260</v>
      </c>
    </row>
    <row r="193" spans="1:4" s="141" customFormat="1" ht="17.25" customHeight="1">
      <c r="A193" s="177" t="s">
        <v>220</v>
      </c>
      <c r="B193" s="178">
        <f>B195+B194</f>
        <v>270</v>
      </c>
      <c r="C193" s="179">
        <f>C195+C194</f>
        <v>0</v>
      </c>
      <c r="D193" s="180">
        <f t="shared" si="4"/>
        <v>270</v>
      </c>
    </row>
    <row r="194" spans="1:4" s="141" customFormat="1" ht="17.25" customHeight="1">
      <c r="A194" s="187" t="s">
        <v>221</v>
      </c>
      <c r="B194" s="182">
        <v>90</v>
      </c>
      <c r="C194" s="184"/>
      <c r="D194" s="180">
        <f t="shared" si="4"/>
        <v>90</v>
      </c>
    </row>
    <row r="195" spans="1:4" s="141" customFormat="1" ht="17.25" customHeight="1">
      <c r="A195" s="181" t="s">
        <v>222</v>
      </c>
      <c r="B195" s="182">
        <v>180</v>
      </c>
      <c r="C195" s="183"/>
      <c r="D195" s="180">
        <f t="shared" si="4"/>
        <v>180</v>
      </c>
    </row>
    <row r="196" spans="1:4" s="141" customFormat="1" ht="17.25" customHeight="1">
      <c r="A196" s="177" t="s">
        <v>223</v>
      </c>
      <c r="B196" s="178">
        <f>B197</f>
        <v>0</v>
      </c>
      <c r="C196" s="179">
        <f>C197</f>
        <v>0</v>
      </c>
      <c r="D196" s="180">
        <f t="shared" si="4"/>
        <v>0</v>
      </c>
    </row>
    <row r="197" spans="1:4" ht="17.25" customHeight="1">
      <c r="A197" s="181" t="s">
        <v>224</v>
      </c>
      <c r="B197" s="182"/>
      <c r="C197" s="183"/>
      <c r="D197" s="180">
        <f t="shared" si="4"/>
        <v>0</v>
      </c>
    </row>
    <row r="198" spans="1:4" s="161" customFormat="1" ht="17.25" customHeight="1">
      <c r="A198" s="188" t="s">
        <v>225</v>
      </c>
      <c r="B198" s="189">
        <f>SUM(B199,B209,B215,B223,B224,B225,B226,B231,B238,B243,B246,B249,B251,B253,B254)+B240</f>
        <v>66000</v>
      </c>
      <c r="C198" s="179">
        <f>SUM(C199,C209,C215,C223,C224,C225,C226,C231,C238,C243,C246,C249,C251,C253,C254)+C240</f>
        <v>42820</v>
      </c>
      <c r="D198" s="190">
        <f t="shared" si="4"/>
        <v>108820</v>
      </c>
    </row>
    <row r="199" spans="1:4" s="141" customFormat="1" ht="17.25" customHeight="1">
      <c r="A199" s="177" t="s">
        <v>226</v>
      </c>
      <c r="B199" s="178">
        <f>SUM(B200:B208)</f>
        <v>5870</v>
      </c>
      <c r="C199" s="179">
        <f>SUM(C200:C208)</f>
        <v>620</v>
      </c>
      <c r="D199" s="180">
        <f t="shared" si="4"/>
        <v>6490</v>
      </c>
    </row>
    <row r="200" spans="1:4" ht="17.25" customHeight="1">
      <c r="A200" s="181" t="s">
        <v>87</v>
      </c>
      <c r="B200" s="182">
        <v>1700</v>
      </c>
      <c r="C200" s="183">
        <v>300</v>
      </c>
      <c r="D200" s="180">
        <f t="shared" si="4"/>
        <v>2000</v>
      </c>
    </row>
    <row r="201" spans="1:4" ht="17.25" customHeight="1">
      <c r="A201" s="181" t="s">
        <v>88</v>
      </c>
      <c r="B201" s="182"/>
      <c r="C201" s="183">
        <v>0</v>
      </c>
      <c r="D201" s="180">
        <f t="shared" si="4"/>
        <v>0</v>
      </c>
    </row>
    <row r="202" spans="1:4" ht="17.25" customHeight="1">
      <c r="A202" s="181" t="s">
        <v>227</v>
      </c>
      <c r="B202" s="182">
        <v>80</v>
      </c>
      <c r="C202" s="183">
        <v>20</v>
      </c>
      <c r="D202" s="180">
        <f t="shared" si="4"/>
        <v>100</v>
      </c>
    </row>
    <row r="203" spans="1:4" ht="17.25" customHeight="1">
      <c r="A203" s="181" t="s">
        <v>228</v>
      </c>
      <c r="B203" s="182"/>
      <c r="C203" s="183">
        <v>0</v>
      </c>
      <c r="D203" s="180">
        <f t="shared" si="4"/>
        <v>0</v>
      </c>
    </row>
    <row r="204" spans="1:4" ht="17.25" customHeight="1">
      <c r="A204" s="181" t="s">
        <v>229</v>
      </c>
      <c r="B204" s="182"/>
      <c r="C204" s="183">
        <v>0</v>
      </c>
      <c r="D204" s="180">
        <f t="shared" si="4"/>
        <v>0</v>
      </c>
    </row>
    <row r="205" spans="1:4" s="141" customFormat="1" ht="17.25" customHeight="1">
      <c r="A205" s="181" t="s">
        <v>230</v>
      </c>
      <c r="B205" s="182">
        <v>1700</v>
      </c>
      <c r="C205" s="183">
        <v>300</v>
      </c>
      <c r="D205" s="180">
        <f t="shared" si="4"/>
        <v>2000</v>
      </c>
    </row>
    <row r="206" spans="1:4" ht="17.25" customHeight="1">
      <c r="A206" s="181" t="s">
        <v>231</v>
      </c>
      <c r="B206" s="182"/>
      <c r="C206" s="183"/>
      <c r="D206" s="180">
        <f t="shared" si="4"/>
        <v>0</v>
      </c>
    </row>
    <row r="207" spans="1:4" ht="17.25" customHeight="1">
      <c r="A207" s="181" t="s">
        <v>232</v>
      </c>
      <c r="B207" s="182"/>
      <c r="C207" s="183"/>
      <c r="D207" s="180">
        <f t="shared" si="4"/>
        <v>0</v>
      </c>
    </row>
    <row r="208" spans="1:4" ht="17.25" customHeight="1">
      <c r="A208" s="181" t="s">
        <v>233</v>
      </c>
      <c r="B208" s="182">
        <v>2390</v>
      </c>
      <c r="C208" s="183"/>
      <c r="D208" s="180">
        <f t="shared" si="4"/>
        <v>2390</v>
      </c>
    </row>
    <row r="209" spans="1:4" s="141" customFormat="1" ht="17.25" customHeight="1">
      <c r="A209" s="177" t="s">
        <v>234</v>
      </c>
      <c r="B209" s="178">
        <f>SUM(B210:B214)</f>
        <v>2960</v>
      </c>
      <c r="C209" s="179">
        <f>SUM(C210:C214)</f>
        <v>2100</v>
      </c>
      <c r="D209" s="180">
        <f t="shared" si="4"/>
        <v>5060</v>
      </c>
    </row>
    <row r="210" spans="1:4" ht="17.25" customHeight="1">
      <c r="A210" s="181" t="s">
        <v>87</v>
      </c>
      <c r="B210" s="182">
        <v>1000</v>
      </c>
      <c r="C210" s="183">
        <v>2000</v>
      </c>
      <c r="D210" s="180">
        <f t="shared" si="4"/>
        <v>3000</v>
      </c>
    </row>
    <row r="211" spans="1:4" ht="17.25" customHeight="1">
      <c r="A211" s="181" t="s">
        <v>235</v>
      </c>
      <c r="B211" s="182">
        <v>60</v>
      </c>
      <c r="C211" s="183"/>
      <c r="D211" s="180">
        <f t="shared" si="4"/>
        <v>60</v>
      </c>
    </row>
    <row r="212" spans="1:4" ht="17.25" customHeight="1">
      <c r="A212" s="181" t="s">
        <v>236</v>
      </c>
      <c r="B212" s="182"/>
      <c r="C212" s="183"/>
      <c r="D212" s="180">
        <f t="shared" si="4"/>
        <v>0</v>
      </c>
    </row>
    <row r="213" spans="1:4" ht="17.25" customHeight="1">
      <c r="A213" s="181" t="s">
        <v>237</v>
      </c>
      <c r="B213" s="182"/>
      <c r="C213" s="183"/>
      <c r="D213" s="180">
        <f t="shared" si="4"/>
        <v>0</v>
      </c>
    </row>
    <row r="214" spans="1:4" ht="17.25" customHeight="1">
      <c r="A214" s="181" t="s">
        <v>238</v>
      </c>
      <c r="B214" s="182">
        <v>1900</v>
      </c>
      <c r="C214" s="183">
        <v>100</v>
      </c>
      <c r="D214" s="180">
        <f t="shared" si="4"/>
        <v>2000</v>
      </c>
    </row>
    <row r="215" spans="1:4" s="141" customFormat="1" ht="18" customHeight="1">
      <c r="A215" s="177" t="s">
        <v>239</v>
      </c>
      <c r="B215" s="178">
        <f>SUM(B216:B222)</f>
        <v>12910</v>
      </c>
      <c r="C215" s="179">
        <f>SUM(C216:C222)</f>
        <v>12490</v>
      </c>
      <c r="D215" s="180">
        <f t="shared" si="4"/>
        <v>25400</v>
      </c>
    </row>
    <row r="216" spans="1:4" ht="17.25" customHeight="1">
      <c r="A216" s="181" t="s">
        <v>240</v>
      </c>
      <c r="B216" s="182">
        <v>2500</v>
      </c>
      <c r="C216" s="183">
        <v>500</v>
      </c>
      <c r="D216" s="180">
        <f t="shared" si="4"/>
        <v>3000</v>
      </c>
    </row>
    <row r="217" spans="1:4" ht="17.25" customHeight="1">
      <c r="A217" s="181" t="s">
        <v>241</v>
      </c>
      <c r="B217" s="182">
        <v>100</v>
      </c>
      <c r="C217" s="183">
        <v>300</v>
      </c>
      <c r="D217" s="180">
        <f t="shared" si="4"/>
        <v>400</v>
      </c>
    </row>
    <row r="218" spans="1:4" ht="17.25" customHeight="1">
      <c r="A218" s="181" t="s">
        <v>242</v>
      </c>
      <c r="B218" s="182"/>
      <c r="C218" s="183"/>
      <c r="D218" s="180">
        <f t="shared" si="4"/>
        <v>0</v>
      </c>
    </row>
    <row r="219" spans="1:4" ht="17.25" customHeight="1">
      <c r="A219" s="181" t="s">
        <v>243</v>
      </c>
      <c r="B219" s="182">
        <v>6000</v>
      </c>
      <c r="C219" s="183">
        <v>5000</v>
      </c>
      <c r="D219" s="180">
        <f t="shared" si="4"/>
        <v>11000</v>
      </c>
    </row>
    <row r="220" spans="1:4" ht="17.25" customHeight="1">
      <c r="A220" s="181" t="s">
        <v>244</v>
      </c>
      <c r="B220" s="182">
        <v>4310</v>
      </c>
      <c r="C220" s="183">
        <v>6690</v>
      </c>
      <c r="D220" s="180">
        <f t="shared" si="4"/>
        <v>11000</v>
      </c>
    </row>
    <row r="221" spans="1:4" ht="17.25" customHeight="1">
      <c r="A221" s="181" t="s">
        <v>245</v>
      </c>
      <c r="B221" s="182"/>
      <c r="C221" s="183"/>
      <c r="D221" s="180">
        <f t="shared" si="4"/>
        <v>0</v>
      </c>
    </row>
    <row r="222" spans="1:4" ht="17.25" customHeight="1">
      <c r="A222" s="181" t="s">
        <v>246</v>
      </c>
      <c r="B222" s="182"/>
      <c r="C222" s="183">
        <v>0</v>
      </c>
      <c r="D222" s="180">
        <f t="shared" si="4"/>
        <v>0</v>
      </c>
    </row>
    <row r="223" spans="1:4" s="141" customFormat="1" ht="17.25" customHeight="1">
      <c r="A223" s="177" t="s">
        <v>247</v>
      </c>
      <c r="B223" s="178">
        <v>2000</v>
      </c>
      <c r="C223" s="179"/>
      <c r="D223" s="180">
        <f t="shared" si="4"/>
        <v>2000</v>
      </c>
    </row>
    <row r="224" spans="1:4" s="141" customFormat="1" ht="17.25" customHeight="1">
      <c r="A224" s="177" t="s">
        <v>248</v>
      </c>
      <c r="B224" s="178">
        <v>1000</v>
      </c>
      <c r="C224" s="179"/>
      <c r="D224" s="180">
        <f t="shared" si="4"/>
        <v>1000</v>
      </c>
    </row>
    <row r="225" spans="1:4" s="141" customFormat="1" ht="17.25" customHeight="1">
      <c r="A225" s="177" t="s">
        <v>249</v>
      </c>
      <c r="B225" s="178">
        <v>7880</v>
      </c>
      <c r="C225" s="179"/>
      <c r="D225" s="180">
        <f t="shared" si="4"/>
        <v>7880</v>
      </c>
    </row>
    <row r="226" spans="1:4" s="141" customFormat="1" ht="17.25" customHeight="1">
      <c r="A226" s="177" t="s">
        <v>250</v>
      </c>
      <c r="B226" s="178">
        <f>SUM(B228:B229)+B227+B230</f>
        <v>4400</v>
      </c>
      <c r="C226" s="179">
        <f>SUM(C228:C229)+C227+C230</f>
        <v>0</v>
      </c>
      <c r="D226" s="180">
        <f t="shared" si="4"/>
        <v>4400</v>
      </c>
    </row>
    <row r="227" spans="1:4" s="141" customFormat="1" ht="17.25" customHeight="1">
      <c r="A227" s="181" t="s">
        <v>251</v>
      </c>
      <c r="B227" s="182">
        <v>540</v>
      </c>
      <c r="C227" s="179"/>
      <c r="D227" s="180">
        <f t="shared" si="4"/>
        <v>540</v>
      </c>
    </row>
    <row r="228" spans="1:4" ht="17.25" customHeight="1">
      <c r="A228" s="181" t="s">
        <v>252</v>
      </c>
      <c r="B228" s="182">
        <v>800</v>
      </c>
      <c r="C228" s="183"/>
      <c r="D228" s="180">
        <f t="shared" si="4"/>
        <v>800</v>
      </c>
    </row>
    <row r="229" spans="1:4" ht="17.25" customHeight="1">
      <c r="A229" s="181" t="s">
        <v>253</v>
      </c>
      <c r="B229" s="182">
        <v>60</v>
      </c>
      <c r="C229" s="183"/>
      <c r="D229" s="180">
        <f t="shared" si="4"/>
        <v>60</v>
      </c>
    </row>
    <row r="230" spans="1:4" ht="17.25" customHeight="1">
      <c r="A230" s="181" t="s">
        <v>254</v>
      </c>
      <c r="B230" s="182">
        <v>3000</v>
      </c>
      <c r="C230" s="183"/>
      <c r="D230" s="180">
        <f t="shared" si="4"/>
        <v>3000</v>
      </c>
    </row>
    <row r="231" spans="1:4" s="141" customFormat="1" ht="17.25" customHeight="1">
      <c r="A231" s="177" t="s">
        <v>255</v>
      </c>
      <c r="B231" s="178">
        <f>SUM(B232:B237)</f>
        <v>3080</v>
      </c>
      <c r="C231" s="179">
        <f>SUM(C232:C237)</f>
        <v>20</v>
      </c>
      <c r="D231" s="180">
        <f t="shared" si="4"/>
        <v>3100</v>
      </c>
    </row>
    <row r="232" spans="1:4" ht="17.25" customHeight="1">
      <c r="A232" s="181" t="s">
        <v>87</v>
      </c>
      <c r="B232" s="182">
        <v>380</v>
      </c>
      <c r="C232" s="183">
        <v>20</v>
      </c>
      <c r="D232" s="180">
        <f t="shared" si="4"/>
        <v>400</v>
      </c>
    </row>
    <row r="233" spans="1:4" s="141" customFormat="1" ht="17.25" customHeight="1">
      <c r="A233" s="181" t="s">
        <v>88</v>
      </c>
      <c r="B233" s="182"/>
      <c r="C233" s="183"/>
      <c r="D233" s="180">
        <f t="shared" si="4"/>
        <v>0</v>
      </c>
    </row>
    <row r="234" spans="1:4" ht="17.25" customHeight="1">
      <c r="A234" s="181" t="s">
        <v>256</v>
      </c>
      <c r="B234" s="182">
        <v>300</v>
      </c>
      <c r="C234" s="183"/>
      <c r="D234" s="180">
        <f t="shared" si="4"/>
        <v>300</v>
      </c>
    </row>
    <row r="235" spans="1:4" ht="17.25" customHeight="1">
      <c r="A235" s="181" t="s">
        <v>257</v>
      </c>
      <c r="B235" s="182">
        <v>400</v>
      </c>
      <c r="C235" s="183"/>
      <c r="D235" s="180">
        <f t="shared" si="4"/>
        <v>400</v>
      </c>
    </row>
    <row r="236" spans="1:4" ht="17.25" customHeight="1">
      <c r="A236" s="181" t="s">
        <v>258</v>
      </c>
      <c r="B236" s="182">
        <v>2000</v>
      </c>
      <c r="C236" s="183"/>
      <c r="D236" s="180">
        <f t="shared" si="4"/>
        <v>2000</v>
      </c>
    </row>
    <row r="237" spans="1:4" ht="17.25" customHeight="1">
      <c r="A237" s="181" t="s">
        <v>259</v>
      </c>
      <c r="B237" s="182"/>
      <c r="C237" s="183"/>
      <c r="D237" s="180">
        <f t="shared" si="4"/>
        <v>0</v>
      </c>
    </row>
    <row r="238" spans="1:4" s="141" customFormat="1" ht="17.25" customHeight="1">
      <c r="A238" s="177" t="s">
        <v>260</v>
      </c>
      <c r="B238" s="178">
        <f>B239</f>
        <v>170</v>
      </c>
      <c r="C238" s="179">
        <f>C239</f>
        <v>10</v>
      </c>
      <c r="D238" s="180">
        <f t="shared" si="4"/>
        <v>180</v>
      </c>
    </row>
    <row r="239" spans="1:4" s="141" customFormat="1" ht="17.25" customHeight="1">
      <c r="A239" s="181" t="s">
        <v>87</v>
      </c>
      <c r="B239" s="182">
        <v>170</v>
      </c>
      <c r="C239" s="183">
        <v>10</v>
      </c>
      <c r="D239" s="180">
        <f t="shared" si="4"/>
        <v>180</v>
      </c>
    </row>
    <row r="240" spans="1:4" s="141" customFormat="1" ht="17.25" customHeight="1">
      <c r="A240" s="177" t="s">
        <v>261</v>
      </c>
      <c r="B240" s="178">
        <f>B241+B242</f>
        <v>3800</v>
      </c>
      <c r="C240" s="179">
        <f>C241+C242</f>
        <v>7200</v>
      </c>
      <c r="D240" s="180">
        <f t="shared" si="4"/>
        <v>11000</v>
      </c>
    </row>
    <row r="241" spans="1:4" s="141" customFormat="1" ht="17.25" customHeight="1">
      <c r="A241" s="181" t="s">
        <v>262</v>
      </c>
      <c r="B241" s="182">
        <v>1800</v>
      </c>
      <c r="C241" s="183">
        <v>3200</v>
      </c>
      <c r="D241" s="180">
        <f t="shared" si="4"/>
        <v>5000</v>
      </c>
    </row>
    <row r="242" spans="1:4" s="141" customFormat="1" ht="17.25" customHeight="1">
      <c r="A242" s="181" t="s">
        <v>263</v>
      </c>
      <c r="B242" s="182">
        <v>2000</v>
      </c>
      <c r="C242" s="183">
        <v>4000</v>
      </c>
      <c r="D242" s="180">
        <f t="shared" si="4"/>
        <v>6000</v>
      </c>
    </row>
    <row r="243" spans="1:4" s="141" customFormat="1" ht="17.25" customHeight="1">
      <c r="A243" s="177" t="s">
        <v>264</v>
      </c>
      <c r="B243" s="178">
        <f>SUM(B244:B245)</f>
        <v>150</v>
      </c>
      <c r="C243" s="179">
        <f>SUM(C244:C245)</f>
        <v>100</v>
      </c>
      <c r="D243" s="180">
        <f t="shared" si="4"/>
        <v>250</v>
      </c>
    </row>
    <row r="244" spans="1:4" ht="17.25" customHeight="1">
      <c r="A244" s="181" t="s">
        <v>265</v>
      </c>
      <c r="B244" s="182">
        <v>40</v>
      </c>
      <c r="C244" s="183">
        <v>50</v>
      </c>
      <c r="D244" s="180">
        <f t="shared" si="4"/>
        <v>90</v>
      </c>
    </row>
    <row r="245" spans="1:4" s="141" customFormat="1" ht="17.25" customHeight="1">
      <c r="A245" s="181" t="s">
        <v>266</v>
      </c>
      <c r="B245" s="182">
        <v>110</v>
      </c>
      <c r="C245" s="183">
        <v>50</v>
      </c>
      <c r="D245" s="180">
        <f aca="true" t="shared" si="5" ref="D245:D308">SUM(B245:C245)</f>
        <v>160</v>
      </c>
    </row>
    <row r="246" spans="1:4" s="141" customFormat="1" ht="17.25" customHeight="1">
      <c r="A246" s="177" t="s">
        <v>267</v>
      </c>
      <c r="B246" s="191">
        <f>B247+B248</f>
        <v>0</v>
      </c>
      <c r="C246" s="185">
        <f>C247+C248</f>
        <v>5000</v>
      </c>
      <c r="D246" s="180">
        <f t="shared" si="5"/>
        <v>5000</v>
      </c>
    </row>
    <row r="247" spans="1:4" ht="17.25" customHeight="1">
      <c r="A247" s="181" t="s">
        <v>268</v>
      </c>
      <c r="B247" s="182">
        <v>0</v>
      </c>
      <c r="C247" s="183">
        <v>1000</v>
      </c>
      <c r="D247" s="180">
        <f t="shared" si="5"/>
        <v>1000</v>
      </c>
    </row>
    <row r="248" spans="1:4" ht="17.25" customHeight="1">
      <c r="A248" s="181" t="s">
        <v>269</v>
      </c>
      <c r="B248" s="182"/>
      <c r="C248" s="183">
        <v>4000</v>
      </c>
      <c r="D248" s="180">
        <f t="shared" si="5"/>
        <v>4000</v>
      </c>
    </row>
    <row r="249" spans="1:4" s="141" customFormat="1" ht="17.25" customHeight="1">
      <c r="A249" s="177" t="s">
        <v>270</v>
      </c>
      <c r="B249" s="178">
        <f>B250</f>
        <v>30</v>
      </c>
      <c r="C249" s="179">
        <f>C250</f>
        <v>30</v>
      </c>
      <c r="D249" s="180">
        <f t="shared" si="5"/>
        <v>60</v>
      </c>
    </row>
    <row r="250" spans="1:4" ht="17.25" customHeight="1">
      <c r="A250" s="181" t="s">
        <v>271</v>
      </c>
      <c r="B250" s="182">
        <v>30</v>
      </c>
      <c r="C250" s="183">
        <v>30</v>
      </c>
      <c r="D250" s="180">
        <f t="shared" si="5"/>
        <v>60</v>
      </c>
    </row>
    <row r="251" spans="1:4" s="141" customFormat="1" ht="17.25" customHeight="1">
      <c r="A251" s="177" t="s">
        <v>272</v>
      </c>
      <c r="B251" s="178">
        <f>B252</f>
        <v>12000</v>
      </c>
      <c r="C251" s="179">
        <f>C252</f>
        <v>10000</v>
      </c>
      <c r="D251" s="180">
        <f t="shared" si="5"/>
        <v>22000</v>
      </c>
    </row>
    <row r="252" spans="1:4" s="141" customFormat="1" ht="17.25" customHeight="1">
      <c r="A252" s="181" t="s">
        <v>273</v>
      </c>
      <c r="B252" s="182">
        <v>12000</v>
      </c>
      <c r="C252" s="183">
        <v>10000</v>
      </c>
      <c r="D252" s="180">
        <f t="shared" si="5"/>
        <v>22000</v>
      </c>
    </row>
    <row r="253" spans="1:4" s="141" customFormat="1" ht="17.25" customHeight="1">
      <c r="A253" s="177" t="s">
        <v>274</v>
      </c>
      <c r="B253" s="178">
        <v>1950</v>
      </c>
      <c r="C253" s="185">
        <v>50</v>
      </c>
      <c r="D253" s="180">
        <f t="shared" si="5"/>
        <v>2000</v>
      </c>
    </row>
    <row r="254" spans="1:4" s="141" customFormat="1" ht="17.25" customHeight="1">
      <c r="A254" s="177" t="s">
        <v>275</v>
      </c>
      <c r="B254" s="178">
        <f>SUM(B255)</f>
        <v>7800</v>
      </c>
      <c r="C254" s="179">
        <f>C255</f>
        <v>5200</v>
      </c>
      <c r="D254" s="180">
        <f t="shared" si="5"/>
        <v>13000</v>
      </c>
    </row>
    <row r="255" spans="1:4" ht="17.25" customHeight="1">
      <c r="A255" s="181" t="s">
        <v>276</v>
      </c>
      <c r="B255" s="182">
        <v>7800</v>
      </c>
      <c r="C255" s="183">
        <v>5200</v>
      </c>
      <c r="D255" s="180">
        <f t="shared" si="5"/>
        <v>13000</v>
      </c>
    </row>
    <row r="256" spans="1:4" s="162" customFormat="1" ht="17.25" customHeight="1">
      <c r="A256" s="188" t="s">
        <v>277</v>
      </c>
      <c r="B256" s="189">
        <f>B257+B262+B269+B272+B280+B282+B286+B291+B293+B296+B298+B300+B302</f>
        <v>10191</v>
      </c>
      <c r="C256" s="179">
        <f>SUM(C257,C262,C269,C272,C280,C282,C286,C291,C293,C296,C298,C300,C302)</f>
        <v>27309</v>
      </c>
      <c r="D256" s="190">
        <f t="shared" si="5"/>
        <v>37500</v>
      </c>
    </row>
    <row r="257" spans="1:4" s="141" customFormat="1" ht="17.25" customHeight="1">
      <c r="A257" s="177" t="s">
        <v>278</v>
      </c>
      <c r="B257" s="178">
        <f>SUM(B258:B261)</f>
        <v>1500</v>
      </c>
      <c r="C257" s="179">
        <f>SUM(C258:C261)</f>
        <v>7500</v>
      </c>
      <c r="D257" s="180">
        <f t="shared" si="5"/>
        <v>9000</v>
      </c>
    </row>
    <row r="258" spans="1:4" ht="17.25" customHeight="1">
      <c r="A258" s="181" t="s">
        <v>87</v>
      </c>
      <c r="B258" s="182">
        <v>500</v>
      </c>
      <c r="C258" s="183">
        <v>2500</v>
      </c>
      <c r="D258" s="180">
        <f t="shared" si="5"/>
        <v>3000</v>
      </c>
    </row>
    <row r="259" spans="1:4" ht="17.25" customHeight="1">
      <c r="A259" s="181" t="s">
        <v>88</v>
      </c>
      <c r="B259" s="182"/>
      <c r="C259" s="183">
        <v>0</v>
      </c>
      <c r="D259" s="180">
        <f t="shared" si="5"/>
        <v>0</v>
      </c>
    </row>
    <row r="260" spans="1:4" ht="17.25" customHeight="1">
      <c r="A260" s="181" t="s">
        <v>89</v>
      </c>
      <c r="B260" s="182"/>
      <c r="C260" s="183">
        <v>0</v>
      </c>
      <c r="D260" s="180">
        <f t="shared" si="5"/>
        <v>0</v>
      </c>
    </row>
    <row r="261" spans="1:4" ht="17.25" customHeight="1">
      <c r="A261" s="181" t="s">
        <v>279</v>
      </c>
      <c r="B261" s="182">
        <v>1000</v>
      </c>
      <c r="C261" s="183">
        <v>5000</v>
      </c>
      <c r="D261" s="180">
        <f t="shared" si="5"/>
        <v>6000</v>
      </c>
    </row>
    <row r="262" spans="1:4" s="141" customFormat="1" ht="17.25" customHeight="1">
      <c r="A262" s="177" t="s">
        <v>280</v>
      </c>
      <c r="B262" s="178">
        <f>SUM(B263:B268)</f>
        <v>1500</v>
      </c>
      <c r="C262" s="179">
        <f>SUM(C263:C268)</f>
        <v>3622</v>
      </c>
      <c r="D262" s="180">
        <f t="shared" si="5"/>
        <v>5122</v>
      </c>
    </row>
    <row r="263" spans="1:4" ht="17.25" customHeight="1">
      <c r="A263" s="181" t="s">
        <v>281</v>
      </c>
      <c r="B263" s="182">
        <v>1000</v>
      </c>
      <c r="C263" s="183">
        <v>2000</v>
      </c>
      <c r="D263" s="180">
        <f t="shared" si="5"/>
        <v>3000</v>
      </c>
    </row>
    <row r="264" spans="1:4" s="141" customFormat="1" ht="17.25" customHeight="1">
      <c r="A264" s="181" t="s">
        <v>282</v>
      </c>
      <c r="B264" s="182"/>
      <c r="C264" s="183">
        <v>122</v>
      </c>
      <c r="D264" s="180">
        <f t="shared" si="5"/>
        <v>122</v>
      </c>
    </row>
    <row r="265" spans="1:4" ht="17.25" customHeight="1">
      <c r="A265" s="181" t="s">
        <v>283</v>
      </c>
      <c r="B265" s="182"/>
      <c r="C265" s="183"/>
      <c r="D265" s="180">
        <f t="shared" si="5"/>
        <v>0</v>
      </c>
    </row>
    <row r="266" spans="1:4" ht="17.25" customHeight="1">
      <c r="A266" s="181" t="s">
        <v>284</v>
      </c>
      <c r="B266" s="182"/>
      <c r="C266" s="183"/>
      <c r="D266" s="180">
        <f t="shared" si="5"/>
        <v>0</v>
      </c>
    </row>
    <row r="267" spans="1:4" s="141" customFormat="1" ht="17.25" customHeight="1">
      <c r="A267" s="181" t="s">
        <v>285</v>
      </c>
      <c r="B267" s="182"/>
      <c r="C267" s="183"/>
      <c r="D267" s="180">
        <f t="shared" si="5"/>
        <v>0</v>
      </c>
    </row>
    <row r="268" spans="1:4" ht="17.25" customHeight="1">
      <c r="A268" s="181" t="s">
        <v>286</v>
      </c>
      <c r="B268" s="182">
        <v>500</v>
      </c>
      <c r="C268" s="183">
        <v>1500</v>
      </c>
      <c r="D268" s="180">
        <f t="shared" si="5"/>
        <v>2000</v>
      </c>
    </row>
    <row r="269" spans="1:4" s="141" customFormat="1" ht="17.25" customHeight="1">
      <c r="A269" s="177" t="s">
        <v>287</v>
      </c>
      <c r="B269" s="178">
        <f>SUM(B270:B271)</f>
        <v>1000</v>
      </c>
      <c r="C269" s="179">
        <f>C270+C271</f>
        <v>2132</v>
      </c>
      <c r="D269" s="180">
        <f t="shared" si="5"/>
        <v>3132</v>
      </c>
    </row>
    <row r="270" spans="1:4" ht="17.25" customHeight="1">
      <c r="A270" s="181" t="s">
        <v>288</v>
      </c>
      <c r="B270" s="182">
        <v>200</v>
      </c>
      <c r="C270" s="183">
        <v>2000</v>
      </c>
      <c r="D270" s="180">
        <f t="shared" si="5"/>
        <v>2200</v>
      </c>
    </row>
    <row r="271" spans="1:4" ht="17.25" customHeight="1">
      <c r="A271" s="181" t="s">
        <v>289</v>
      </c>
      <c r="B271" s="182">
        <v>800</v>
      </c>
      <c r="C271" s="183">
        <v>132</v>
      </c>
      <c r="D271" s="180">
        <f t="shared" si="5"/>
        <v>932</v>
      </c>
    </row>
    <row r="272" spans="1:4" s="141" customFormat="1" ht="17.25" customHeight="1">
      <c r="A272" s="177" t="s">
        <v>290</v>
      </c>
      <c r="B272" s="178">
        <f>SUM(B273:B279)</f>
        <v>1900</v>
      </c>
      <c r="C272" s="179">
        <f>SUM(C273:C279)</f>
        <v>3946</v>
      </c>
      <c r="D272" s="180">
        <f t="shared" si="5"/>
        <v>5846</v>
      </c>
    </row>
    <row r="273" spans="1:4" ht="17.25" customHeight="1">
      <c r="A273" s="181" t="s">
        <v>291</v>
      </c>
      <c r="B273" s="182">
        <v>300</v>
      </c>
      <c r="C273" s="183">
        <v>746</v>
      </c>
      <c r="D273" s="180">
        <f t="shared" si="5"/>
        <v>1046</v>
      </c>
    </row>
    <row r="274" spans="1:4" ht="17.25" customHeight="1">
      <c r="A274" s="181" t="s">
        <v>292</v>
      </c>
      <c r="B274" s="182">
        <v>800</v>
      </c>
      <c r="C274" s="183">
        <v>500</v>
      </c>
      <c r="D274" s="180">
        <f t="shared" si="5"/>
        <v>1300</v>
      </c>
    </row>
    <row r="275" spans="1:4" ht="17.25" customHeight="1">
      <c r="A275" s="181" t="s">
        <v>293</v>
      </c>
      <c r="B275" s="182">
        <v>300</v>
      </c>
      <c r="C275" s="183">
        <v>600</v>
      </c>
      <c r="D275" s="180">
        <f t="shared" si="5"/>
        <v>900</v>
      </c>
    </row>
    <row r="276" spans="1:4" ht="17.25" customHeight="1">
      <c r="A276" s="181" t="s">
        <v>294</v>
      </c>
      <c r="B276" s="182"/>
      <c r="C276" s="183">
        <v>0</v>
      </c>
      <c r="D276" s="180">
        <f t="shared" si="5"/>
        <v>0</v>
      </c>
    </row>
    <row r="277" spans="1:4" ht="17.25" customHeight="1">
      <c r="A277" s="181" t="s">
        <v>295</v>
      </c>
      <c r="B277" s="182">
        <v>200</v>
      </c>
      <c r="C277" s="183">
        <v>1400</v>
      </c>
      <c r="D277" s="180">
        <f t="shared" si="5"/>
        <v>1600</v>
      </c>
    </row>
    <row r="278" spans="1:4" s="141" customFormat="1" ht="17.25" customHeight="1">
      <c r="A278" s="181" t="s">
        <v>296</v>
      </c>
      <c r="B278" s="182"/>
      <c r="C278" s="183"/>
      <c r="D278" s="180">
        <f t="shared" si="5"/>
        <v>0</v>
      </c>
    </row>
    <row r="279" spans="1:4" ht="17.25" customHeight="1">
      <c r="A279" s="181" t="s">
        <v>297</v>
      </c>
      <c r="B279" s="182">
        <v>300</v>
      </c>
      <c r="C279" s="183">
        <v>700</v>
      </c>
      <c r="D279" s="180">
        <f t="shared" si="5"/>
        <v>1000</v>
      </c>
    </row>
    <row r="280" spans="1:4" s="141" customFormat="1" ht="17.25" customHeight="1">
      <c r="A280" s="177" t="s">
        <v>298</v>
      </c>
      <c r="B280" s="178">
        <f>B281</f>
        <v>0</v>
      </c>
      <c r="C280" s="179">
        <f>C281</f>
        <v>0</v>
      </c>
      <c r="D280" s="180">
        <f t="shared" si="5"/>
        <v>0</v>
      </c>
    </row>
    <row r="281" spans="1:4" ht="17.25" customHeight="1">
      <c r="A281" s="181" t="s">
        <v>299</v>
      </c>
      <c r="B281" s="182">
        <v>0</v>
      </c>
      <c r="C281" s="183"/>
      <c r="D281" s="180">
        <f t="shared" si="5"/>
        <v>0</v>
      </c>
    </row>
    <row r="282" spans="1:4" s="141" customFormat="1" ht="17.25" customHeight="1">
      <c r="A282" s="177" t="s">
        <v>300</v>
      </c>
      <c r="B282" s="178">
        <f>SUM(B283:B285)</f>
        <v>1200</v>
      </c>
      <c r="C282" s="179">
        <f>SUM(C283:C285)</f>
        <v>2100</v>
      </c>
      <c r="D282" s="180">
        <f t="shared" si="5"/>
        <v>3300</v>
      </c>
    </row>
    <row r="283" spans="1:4" ht="17.25" customHeight="1">
      <c r="A283" s="181" t="s">
        <v>301</v>
      </c>
      <c r="B283" s="182"/>
      <c r="C283" s="183"/>
      <c r="D283" s="180">
        <f t="shared" si="5"/>
        <v>0</v>
      </c>
    </row>
    <row r="284" spans="1:4" s="141" customFormat="1" ht="17.25" customHeight="1">
      <c r="A284" s="181" t="s">
        <v>302</v>
      </c>
      <c r="B284" s="182">
        <v>1000</v>
      </c>
      <c r="C284" s="183">
        <v>2000</v>
      </c>
      <c r="D284" s="180">
        <f t="shared" si="5"/>
        <v>3000</v>
      </c>
    </row>
    <row r="285" spans="1:4" ht="17.25" customHeight="1">
      <c r="A285" s="181" t="s">
        <v>303</v>
      </c>
      <c r="B285" s="182">
        <v>200</v>
      </c>
      <c r="C285" s="183">
        <v>100</v>
      </c>
      <c r="D285" s="180">
        <f t="shared" si="5"/>
        <v>300</v>
      </c>
    </row>
    <row r="286" spans="1:4" s="141" customFormat="1" ht="17.25" customHeight="1">
      <c r="A286" s="177" t="s">
        <v>304</v>
      </c>
      <c r="B286" s="178">
        <f>SUM(B287:B290)</f>
        <v>1800</v>
      </c>
      <c r="C286" s="179">
        <f>SUM(C287:C290)</f>
        <v>1400</v>
      </c>
      <c r="D286" s="180">
        <f t="shared" si="5"/>
        <v>3200</v>
      </c>
    </row>
    <row r="287" spans="1:4" ht="17.25" customHeight="1">
      <c r="A287" s="181" t="s">
        <v>305</v>
      </c>
      <c r="B287" s="182">
        <v>200</v>
      </c>
      <c r="C287" s="183">
        <v>600</v>
      </c>
      <c r="D287" s="180">
        <f t="shared" si="5"/>
        <v>800</v>
      </c>
    </row>
    <row r="288" spans="1:4" ht="17.25" customHeight="1">
      <c r="A288" s="181" t="s">
        <v>306</v>
      </c>
      <c r="B288" s="182">
        <v>100</v>
      </c>
      <c r="C288" s="183">
        <v>800</v>
      </c>
      <c r="D288" s="180">
        <f t="shared" si="5"/>
        <v>900</v>
      </c>
    </row>
    <row r="289" spans="1:4" ht="17.25" customHeight="1">
      <c r="A289" s="181" t="s">
        <v>307</v>
      </c>
      <c r="B289" s="182">
        <v>900</v>
      </c>
      <c r="C289" s="183">
        <v>0</v>
      </c>
      <c r="D289" s="180">
        <f t="shared" si="5"/>
        <v>900</v>
      </c>
    </row>
    <row r="290" spans="1:4" ht="17.25" customHeight="1">
      <c r="A290" s="181" t="s">
        <v>308</v>
      </c>
      <c r="B290" s="182">
        <v>600</v>
      </c>
      <c r="C290" s="183">
        <v>0</v>
      </c>
      <c r="D290" s="180">
        <f t="shared" si="5"/>
        <v>600</v>
      </c>
    </row>
    <row r="291" spans="1:4" s="141" customFormat="1" ht="17.25" customHeight="1">
      <c r="A291" s="177" t="s">
        <v>309</v>
      </c>
      <c r="B291" s="178">
        <f>B292</f>
        <v>191</v>
      </c>
      <c r="C291" s="184">
        <v>3809</v>
      </c>
      <c r="D291" s="180">
        <f t="shared" si="5"/>
        <v>4000</v>
      </c>
    </row>
    <row r="292" spans="1:4" ht="17.25" customHeight="1">
      <c r="A292" s="181" t="s">
        <v>310</v>
      </c>
      <c r="B292" s="182">
        <v>191</v>
      </c>
      <c r="C292" s="183">
        <v>2809</v>
      </c>
      <c r="D292" s="180">
        <f t="shared" si="5"/>
        <v>3000</v>
      </c>
    </row>
    <row r="293" spans="1:4" s="141" customFormat="1" ht="17.25" customHeight="1">
      <c r="A293" s="177" t="s">
        <v>311</v>
      </c>
      <c r="B293" s="178">
        <f>SUM(B294:B295)</f>
        <v>300</v>
      </c>
      <c r="C293" s="179">
        <f>SUM(C294:C295)</f>
        <v>600</v>
      </c>
      <c r="D293" s="180">
        <f t="shared" si="5"/>
        <v>900</v>
      </c>
    </row>
    <row r="294" spans="1:4" ht="17.25" customHeight="1">
      <c r="A294" s="181" t="s">
        <v>312</v>
      </c>
      <c r="B294" s="182">
        <v>300</v>
      </c>
      <c r="C294" s="183">
        <v>600</v>
      </c>
      <c r="D294" s="180">
        <f t="shared" si="5"/>
        <v>900</v>
      </c>
    </row>
    <row r="295" spans="1:4" ht="17.25" customHeight="1">
      <c r="A295" s="181" t="s">
        <v>313</v>
      </c>
      <c r="B295" s="182"/>
      <c r="C295" s="183"/>
      <c r="D295" s="180">
        <f t="shared" si="5"/>
        <v>0</v>
      </c>
    </row>
    <row r="296" spans="1:4" s="141" customFormat="1" ht="17.25" customHeight="1">
      <c r="A296" s="177" t="s">
        <v>314</v>
      </c>
      <c r="B296" s="178">
        <f>B297</f>
        <v>200</v>
      </c>
      <c r="C296" s="179">
        <f>C297</f>
        <v>400</v>
      </c>
      <c r="D296" s="180">
        <f t="shared" si="5"/>
        <v>600</v>
      </c>
    </row>
    <row r="297" spans="1:4" s="141" customFormat="1" ht="17.25" customHeight="1">
      <c r="A297" s="181" t="s">
        <v>315</v>
      </c>
      <c r="B297" s="182">
        <v>200</v>
      </c>
      <c r="C297" s="183">
        <v>400</v>
      </c>
      <c r="D297" s="180">
        <f t="shared" si="5"/>
        <v>600</v>
      </c>
    </row>
    <row r="298" spans="1:4" s="141" customFormat="1" ht="17.25" customHeight="1">
      <c r="A298" s="177" t="s">
        <v>316</v>
      </c>
      <c r="B298" s="178">
        <f>B299</f>
        <v>500</v>
      </c>
      <c r="C298" s="179">
        <f>C299</f>
        <v>300</v>
      </c>
      <c r="D298" s="180">
        <f t="shared" si="5"/>
        <v>800</v>
      </c>
    </row>
    <row r="299" spans="1:4" ht="17.25" customHeight="1">
      <c r="A299" s="181" t="s">
        <v>317</v>
      </c>
      <c r="B299" s="182">
        <v>500</v>
      </c>
      <c r="C299" s="183">
        <v>300</v>
      </c>
      <c r="D299" s="180">
        <f t="shared" si="5"/>
        <v>800</v>
      </c>
    </row>
    <row r="300" spans="1:4" s="141" customFormat="1" ht="17.25" customHeight="1">
      <c r="A300" s="177" t="s">
        <v>318</v>
      </c>
      <c r="B300" s="191">
        <f>B301</f>
        <v>0</v>
      </c>
      <c r="C300" s="183">
        <f>C301</f>
        <v>0</v>
      </c>
      <c r="D300" s="180">
        <f t="shared" si="5"/>
        <v>0</v>
      </c>
    </row>
    <row r="301" spans="1:4" ht="17.25" customHeight="1">
      <c r="A301" s="181" t="s">
        <v>319</v>
      </c>
      <c r="B301" s="182"/>
      <c r="C301" s="183">
        <v>0</v>
      </c>
      <c r="D301" s="180">
        <f t="shared" si="5"/>
        <v>0</v>
      </c>
    </row>
    <row r="302" spans="1:4" s="141" customFormat="1" ht="17.25" customHeight="1">
      <c r="A302" s="177" t="s">
        <v>320</v>
      </c>
      <c r="B302" s="178">
        <f>SUM(B303)</f>
        <v>100</v>
      </c>
      <c r="C302" s="179">
        <f>C303</f>
        <v>1500</v>
      </c>
      <c r="D302" s="180">
        <f t="shared" si="5"/>
        <v>1600</v>
      </c>
    </row>
    <row r="303" spans="1:4" ht="17.25" customHeight="1">
      <c r="A303" s="181" t="s">
        <v>321</v>
      </c>
      <c r="B303" s="182">
        <v>100</v>
      </c>
      <c r="C303" s="183">
        <v>1500</v>
      </c>
      <c r="D303" s="180">
        <f t="shared" si="5"/>
        <v>1600</v>
      </c>
    </row>
    <row r="304" spans="1:4" s="141" customFormat="1" ht="17.25" customHeight="1">
      <c r="A304" s="177" t="s">
        <v>322</v>
      </c>
      <c r="B304" s="178">
        <f>SUM(B305,B310,B313,B316)</f>
        <v>1400</v>
      </c>
      <c r="C304" s="179">
        <f>SUM(C305,C310,C313,C316)</f>
        <v>10900</v>
      </c>
      <c r="D304" s="180">
        <f t="shared" si="5"/>
        <v>12300</v>
      </c>
    </row>
    <row r="305" spans="1:4" s="141" customFormat="1" ht="17.25" customHeight="1">
      <c r="A305" s="177" t="s">
        <v>323</v>
      </c>
      <c r="B305" s="178">
        <f>SUM(B306:B309)</f>
        <v>400</v>
      </c>
      <c r="C305" s="179">
        <f>SUM(C306:C309)</f>
        <v>600</v>
      </c>
      <c r="D305" s="180">
        <f t="shared" si="5"/>
        <v>1000</v>
      </c>
    </row>
    <row r="306" spans="1:4" s="141" customFormat="1" ht="17.25" customHeight="1">
      <c r="A306" s="181" t="s">
        <v>87</v>
      </c>
      <c r="B306" s="182">
        <v>400</v>
      </c>
      <c r="C306" s="183">
        <v>600</v>
      </c>
      <c r="D306" s="180">
        <f t="shared" si="5"/>
        <v>1000</v>
      </c>
    </row>
    <row r="307" spans="1:4" s="141" customFormat="1" ht="17.25" customHeight="1">
      <c r="A307" s="181" t="s">
        <v>88</v>
      </c>
      <c r="B307" s="182">
        <v>0</v>
      </c>
      <c r="C307" s="183">
        <v>0</v>
      </c>
      <c r="D307" s="180">
        <f t="shared" si="5"/>
        <v>0</v>
      </c>
    </row>
    <row r="308" spans="1:4" ht="17.25" customHeight="1">
      <c r="A308" s="181" t="s">
        <v>324</v>
      </c>
      <c r="B308" s="182">
        <v>0</v>
      </c>
      <c r="C308" s="183">
        <v>0</v>
      </c>
      <c r="D308" s="180">
        <f t="shared" si="5"/>
        <v>0</v>
      </c>
    </row>
    <row r="309" spans="1:4" ht="17.25" customHeight="1">
      <c r="A309" s="181" t="s">
        <v>325</v>
      </c>
      <c r="B309" s="182"/>
      <c r="C309" s="183"/>
      <c r="D309" s="180">
        <f aca="true" t="shared" si="6" ref="D309:D372">SUM(B309:C309)</f>
        <v>0</v>
      </c>
    </row>
    <row r="310" spans="1:4" s="141" customFormat="1" ht="17.25" customHeight="1">
      <c r="A310" s="177" t="s">
        <v>326</v>
      </c>
      <c r="B310" s="178">
        <f>B311+B312</f>
        <v>0</v>
      </c>
      <c r="C310" s="179">
        <f>C311+C312</f>
        <v>0</v>
      </c>
      <c r="D310" s="180">
        <f t="shared" si="6"/>
        <v>0</v>
      </c>
    </row>
    <row r="311" spans="1:4" ht="17.25" customHeight="1">
      <c r="A311" s="181" t="s">
        <v>327</v>
      </c>
      <c r="B311" s="182">
        <v>0</v>
      </c>
      <c r="C311" s="183">
        <v>0</v>
      </c>
      <c r="D311" s="180">
        <f t="shared" si="6"/>
        <v>0</v>
      </c>
    </row>
    <row r="312" spans="1:4" s="141" customFormat="1" ht="17.25" customHeight="1">
      <c r="A312" s="181" t="s">
        <v>328</v>
      </c>
      <c r="B312" s="182">
        <v>0</v>
      </c>
      <c r="C312" s="183">
        <v>0</v>
      </c>
      <c r="D312" s="180">
        <f t="shared" si="6"/>
        <v>0</v>
      </c>
    </row>
    <row r="313" spans="1:4" s="141" customFormat="1" ht="17.25" customHeight="1">
      <c r="A313" s="177" t="s">
        <v>329</v>
      </c>
      <c r="B313" s="178">
        <f>SUM(B314:B315)</f>
        <v>1000</v>
      </c>
      <c r="C313" s="179">
        <f>SUM(C314:C315)</f>
        <v>2000</v>
      </c>
      <c r="D313" s="180">
        <f t="shared" si="6"/>
        <v>3000</v>
      </c>
    </row>
    <row r="314" spans="1:4" ht="17.25" customHeight="1">
      <c r="A314" s="181" t="s">
        <v>330</v>
      </c>
      <c r="B314" s="182">
        <v>0</v>
      </c>
      <c r="C314" s="183">
        <v>0</v>
      </c>
      <c r="D314" s="180">
        <f t="shared" si="6"/>
        <v>0</v>
      </c>
    </row>
    <row r="315" spans="1:4" ht="17.25" customHeight="1">
      <c r="A315" s="187" t="s">
        <v>331</v>
      </c>
      <c r="B315" s="182">
        <v>1000</v>
      </c>
      <c r="C315" s="183">
        <v>2000</v>
      </c>
      <c r="D315" s="180">
        <f t="shared" si="6"/>
        <v>3000</v>
      </c>
    </row>
    <row r="316" spans="1:4" s="141" customFormat="1" ht="17.25" customHeight="1">
      <c r="A316" s="177" t="s">
        <v>329</v>
      </c>
      <c r="B316" s="178">
        <f>B317</f>
        <v>0</v>
      </c>
      <c r="C316" s="179">
        <f>C317</f>
        <v>8300</v>
      </c>
      <c r="D316" s="180">
        <f t="shared" si="6"/>
        <v>8300</v>
      </c>
    </row>
    <row r="317" spans="1:4" s="141" customFormat="1" ht="17.25" customHeight="1">
      <c r="A317" s="187" t="s">
        <v>332</v>
      </c>
      <c r="B317" s="182">
        <v>0</v>
      </c>
      <c r="C317" s="183">
        <v>8300</v>
      </c>
      <c r="D317" s="180">
        <f t="shared" si="6"/>
        <v>8300</v>
      </c>
    </row>
    <row r="318" spans="1:4" s="160" customFormat="1" ht="17.25" customHeight="1">
      <c r="A318" s="177" t="s">
        <v>333</v>
      </c>
      <c r="B318" s="178">
        <f>SUM(B319,B327,B329,B331,B333,B335)</f>
        <v>10600</v>
      </c>
      <c r="C318" s="179">
        <f>SUM(C319,C327,C329,C331,C333,C335)</f>
        <v>41900</v>
      </c>
      <c r="D318" s="180">
        <f t="shared" si="6"/>
        <v>52500</v>
      </c>
    </row>
    <row r="319" spans="1:4" s="141" customFormat="1" ht="17.25" customHeight="1">
      <c r="A319" s="177" t="s">
        <v>334</v>
      </c>
      <c r="B319" s="178">
        <f>SUM(B320:B326)</f>
        <v>1600</v>
      </c>
      <c r="C319" s="179">
        <f>SUM(C320:C326)</f>
        <v>13000</v>
      </c>
      <c r="D319" s="180">
        <f t="shared" si="6"/>
        <v>14600</v>
      </c>
    </row>
    <row r="320" spans="1:4" s="141" customFormat="1" ht="17.25" customHeight="1">
      <c r="A320" s="181" t="s">
        <v>87</v>
      </c>
      <c r="B320" s="182">
        <v>500</v>
      </c>
      <c r="C320" s="183">
        <v>5000</v>
      </c>
      <c r="D320" s="180">
        <f t="shared" si="6"/>
        <v>5500</v>
      </c>
    </row>
    <row r="321" spans="1:4" ht="17.25" customHeight="1">
      <c r="A321" s="181" t="s">
        <v>88</v>
      </c>
      <c r="B321" s="182"/>
      <c r="C321" s="183">
        <v>0</v>
      </c>
      <c r="D321" s="180">
        <f t="shared" si="6"/>
        <v>0</v>
      </c>
    </row>
    <row r="322" spans="1:4" s="141" customFormat="1" ht="17.25" customHeight="1">
      <c r="A322" s="181" t="s">
        <v>335</v>
      </c>
      <c r="B322" s="182">
        <v>200</v>
      </c>
      <c r="C322" s="183">
        <v>3000</v>
      </c>
      <c r="D322" s="180">
        <f t="shared" si="6"/>
        <v>3200</v>
      </c>
    </row>
    <row r="323" spans="1:4" s="141" customFormat="1" ht="17.25" customHeight="1">
      <c r="A323" s="181" t="s">
        <v>336</v>
      </c>
      <c r="B323" s="182"/>
      <c r="C323" s="183">
        <v>0</v>
      </c>
      <c r="D323" s="180">
        <f t="shared" si="6"/>
        <v>0</v>
      </c>
    </row>
    <row r="324" spans="1:4" ht="17.25" customHeight="1">
      <c r="A324" s="181" t="s">
        <v>337</v>
      </c>
      <c r="B324" s="182"/>
      <c r="C324" s="183">
        <v>0</v>
      </c>
      <c r="D324" s="180">
        <f t="shared" si="6"/>
        <v>0</v>
      </c>
    </row>
    <row r="325" spans="1:4" ht="17.25" customHeight="1">
      <c r="A325" s="181" t="s">
        <v>338</v>
      </c>
      <c r="B325" s="182"/>
      <c r="C325" s="183">
        <v>0</v>
      </c>
      <c r="D325" s="180">
        <f t="shared" si="6"/>
        <v>0</v>
      </c>
    </row>
    <row r="326" spans="1:4" ht="17.25" customHeight="1">
      <c r="A326" s="181" t="s">
        <v>339</v>
      </c>
      <c r="B326" s="182">
        <v>900</v>
      </c>
      <c r="C326" s="183">
        <v>5000</v>
      </c>
      <c r="D326" s="180">
        <f t="shared" si="6"/>
        <v>5900</v>
      </c>
    </row>
    <row r="327" spans="1:4" s="141" customFormat="1" ht="17.25" customHeight="1">
      <c r="A327" s="177" t="s">
        <v>340</v>
      </c>
      <c r="B327" s="178">
        <f>B328</f>
        <v>0</v>
      </c>
      <c r="C327" s="179">
        <f>C328</f>
        <v>0</v>
      </c>
      <c r="D327" s="180">
        <f t="shared" si="6"/>
        <v>0</v>
      </c>
    </row>
    <row r="328" spans="1:4" ht="17.25" customHeight="1">
      <c r="A328" s="181" t="s">
        <v>341</v>
      </c>
      <c r="B328" s="182"/>
      <c r="C328" s="183">
        <v>0</v>
      </c>
      <c r="D328" s="180">
        <f t="shared" si="6"/>
        <v>0</v>
      </c>
    </row>
    <row r="329" spans="1:4" s="141" customFormat="1" ht="17.25" customHeight="1">
      <c r="A329" s="177" t="s">
        <v>342</v>
      </c>
      <c r="B329" s="178">
        <f>B330</f>
        <v>2000</v>
      </c>
      <c r="C329" s="179">
        <f>C330</f>
        <v>7000</v>
      </c>
      <c r="D329" s="180">
        <f t="shared" si="6"/>
        <v>9000</v>
      </c>
    </row>
    <row r="330" spans="1:4" ht="17.25" customHeight="1">
      <c r="A330" s="181" t="s">
        <v>343</v>
      </c>
      <c r="B330" s="182">
        <v>2000</v>
      </c>
      <c r="C330" s="183">
        <v>7000</v>
      </c>
      <c r="D330" s="180">
        <f t="shared" si="6"/>
        <v>9000</v>
      </c>
    </row>
    <row r="331" spans="1:4" s="141" customFormat="1" ht="17.25" customHeight="1">
      <c r="A331" s="177" t="s">
        <v>344</v>
      </c>
      <c r="B331" s="178">
        <f>B332</f>
        <v>2000</v>
      </c>
      <c r="C331" s="179">
        <f>C332</f>
        <v>6900</v>
      </c>
      <c r="D331" s="180">
        <f t="shared" si="6"/>
        <v>8900</v>
      </c>
    </row>
    <row r="332" spans="1:4" ht="17.25" customHeight="1">
      <c r="A332" s="181" t="s">
        <v>345</v>
      </c>
      <c r="B332" s="182">
        <v>2000</v>
      </c>
      <c r="C332" s="183">
        <v>6900</v>
      </c>
      <c r="D332" s="180">
        <f t="shared" si="6"/>
        <v>8900</v>
      </c>
    </row>
    <row r="333" spans="1:4" s="141" customFormat="1" ht="17.25" customHeight="1">
      <c r="A333" s="177" t="s">
        <v>346</v>
      </c>
      <c r="B333" s="178">
        <f>B334</f>
        <v>0</v>
      </c>
      <c r="C333" s="179">
        <f>C334</f>
        <v>0</v>
      </c>
      <c r="D333" s="180">
        <f t="shared" si="6"/>
        <v>0</v>
      </c>
    </row>
    <row r="334" spans="1:4" ht="17.25" customHeight="1">
      <c r="A334" s="181" t="s">
        <v>347</v>
      </c>
      <c r="B334" s="182">
        <v>0</v>
      </c>
      <c r="C334" s="183">
        <v>0</v>
      </c>
      <c r="D334" s="180">
        <f t="shared" si="6"/>
        <v>0</v>
      </c>
    </row>
    <row r="335" spans="1:4" s="141" customFormat="1" ht="17.25" customHeight="1">
      <c r="A335" s="177" t="s">
        <v>348</v>
      </c>
      <c r="B335" s="178">
        <f>B336</f>
        <v>5000</v>
      </c>
      <c r="C335" s="179">
        <f>C336</f>
        <v>15000</v>
      </c>
      <c r="D335" s="180">
        <f t="shared" si="6"/>
        <v>20000</v>
      </c>
    </row>
    <row r="336" spans="1:4" ht="17.25" customHeight="1">
      <c r="A336" s="181" t="s">
        <v>349</v>
      </c>
      <c r="B336" s="182">
        <v>5000</v>
      </c>
      <c r="C336" s="183">
        <v>15000</v>
      </c>
      <c r="D336" s="180">
        <f t="shared" si="6"/>
        <v>20000</v>
      </c>
    </row>
    <row r="337" spans="1:4" s="161" customFormat="1" ht="17.25" customHeight="1">
      <c r="A337" s="188" t="s">
        <v>350</v>
      </c>
      <c r="B337" s="189">
        <f>B338+B350+B361+B373+B377+B380+B385+B388</f>
        <v>23950</v>
      </c>
      <c r="C337" s="189">
        <f>C338+C350+C361+C373+C377+C380+C385+C388</f>
        <v>95591</v>
      </c>
      <c r="D337" s="190">
        <f t="shared" si="6"/>
        <v>119541</v>
      </c>
    </row>
    <row r="338" spans="1:4" s="141" customFormat="1" ht="17.25" customHeight="1">
      <c r="A338" s="177" t="s">
        <v>351</v>
      </c>
      <c r="B338" s="178">
        <f>SUM(B339:B349)</f>
        <v>4350</v>
      </c>
      <c r="C338" s="179">
        <f>SUM(C339:C349)</f>
        <v>38700</v>
      </c>
      <c r="D338" s="180">
        <f t="shared" si="6"/>
        <v>43050</v>
      </c>
    </row>
    <row r="339" spans="1:4" s="141" customFormat="1" ht="17.25" customHeight="1">
      <c r="A339" s="181" t="s">
        <v>87</v>
      </c>
      <c r="B339" s="182">
        <v>100</v>
      </c>
      <c r="C339" s="183">
        <v>500</v>
      </c>
      <c r="D339" s="180">
        <f t="shared" si="6"/>
        <v>600</v>
      </c>
    </row>
    <row r="340" spans="1:4" ht="17.25" customHeight="1">
      <c r="A340" s="181" t="s">
        <v>97</v>
      </c>
      <c r="B340" s="182">
        <v>500</v>
      </c>
      <c r="C340" s="183">
        <v>1000</v>
      </c>
      <c r="D340" s="180">
        <f t="shared" si="6"/>
        <v>1500</v>
      </c>
    </row>
    <row r="341" spans="1:4" s="141" customFormat="1" ht="17.25" customHeight="1">
      <c r="A341" s="181" t="s">
        <v>352</v>
      </c>
      <c r="B341" s="182">
        <v>500</v>
      </c>
      <c r="C341" s="183">
        <v>200</v>
      </c>
      <c r="D341" s="180">
        <f t="shared" si="6"/>
        <v>700</v>
      </c>
    </row>
    <row r="342" spans="1:4" s="141" customFormat="1" ht="17.25" customHeight="1">
      <c r="A342" s="181" t="s">
        <v>353</v>
      </c>
      <c r="B342" s="182">
        <v>100</v>
      </c>
      <c r="C342" s="183"/>
      <c r="D342" s="180">
        <f t="shared" si="6"/>
        <v>100</v>
      </c>
    </row>
    <row r="343" spans="1:4" ht="17.25" customHeight="1">
      <c r="A343" s="181" t="s">
        <v>354</v>
      </c>
      <c r="B343" s="182">
        <v>200</v>
      </c>
      <c r="C343" s="183"/>
      <c r="D343" s="180">
        <f t="shared" si="6"/>
        <v>200</v>
      </c>
    </row>
    <row r="344" spans="1:4" ht="17.25" customHeight="1">
      <c r="A344" s="181" t="s">
        <v>355</v>
      </c>
      <c r="B344" s="182">
        <v>1000</v>
      </c>
      <c r="C344" s="183">
        <v>2000</v>
      </c>
      <c r="D344" s="180">
        <f t="shared" si="6"/>
        <v>3000</v>
      </c>
    </row>
    <row r="345" spans="1:4" ht="17.25" customHeight="1">
      <c r="A345" s="181" t="s">
        <v>356</v>
      </c>
      <c r="B345" s="182">
        <v>800</v>
      </c>
      <c r="C345" s="183"/>
      <c r="D345" s="180">
        <f t="shared" si="6"/>
        <v>800</v>
      </c>
    </row>
    <row r="346" spans="1:4" ht="17.25" customHeight="1">
      <c r="A346" s="181" t="s">
        <v>357</v>
      </c>
      <c r="B346" s="182">
        <v>200</v>
      </c>
      <c r="C346" s="183"/>
      <c r="D346" s="180">
        <f t="shared" si="6"/>
        <v>200</v>
      </c>
    </row>
    <row r="347" spans="1:4" ht="17.25" customHeight="1">
      <c r="A347" s="181" t="s">
        <v>358</v>
      </c>
      <c r="B347" s="182">
        <v>150</v>
      </c>
      <c r="C347" s="183"/>
      <c r="D347" s="180">
        <f t="shared" si="6"/>
        <v>150</v>
      </c>
    </row>
    <row r="348" spans="1:4" ht="17.25" customHeight="1">
      <c r="A348" s="181" t="s">
        <v>359</v>
      </c>
      <c r="B348" s="182">
        <v>150</v>
      </c>
      <c r="C348" s="183">
        <v>20000</v>
      </c>
      <c r="D348" s="180">
        <f t="shared" si="6"/>
        <v>20150</v>
      </c>
    </row>
    <row r="349" spans="1:4" ht="17.25" customHeight="1">
      <c r="A349" s="181" t="s">
        <v>360</v>
      </c>
      <c r="B349" s="182">
        <v>650</v>
      </c>
      <c r="C349" s="183">
        <v>15000</v>
      </c>
      <c r="D349" s="180">
        <f t="shared" si="6"/>
        <v>15650</v>
      </c>
    </row>
    <row r="350" spans="1:4" s="141" customFormat="1" ht="17.25" customHeight="1">
      <c r="A350" s="177" t="s">
        <v>361</v>
      </c>
      <c r="B350" s="178">
        <f>B355+B360</f>
        <v>0</v>
      </c>
      <c r="C350" s="179">
        <f>C355+C360</f>
        <v>0</v>
      </c>
      <c r="D350" s="180">
        <f t="shared" si="6"/>
        <v>0</v>
      </c>
    </row>
    <row r="351" spans="1:4" ht="17.25" customHeight="1">
      <c r="A351" s="181" t="s">
        <v>87</v>
      </c>
      <c r="B351" s="182">
        <f>SUM(B351:B360)</f>
        <v>0</v>
      </c>
      <c r="C351" s="184">
        <f>SUM(C351:C360)</f>
        <v>0</v>
      </c>
      <c r="D351" s="180">
        <f t="shared" si="6"/>
        <v>0</v>
      </c>
    </row>
    <row r="352" spans="1:4" ht="17.25" customHeight="1">
      <c r="A352" s="181" t="s">
        <v>88</v>
      </c>
      <c r="B352" s="182"/>
      <c r="C352" s="183"/>
      <c r="D352" s="180">
        <f t="shared" si="6"/>
        <v>0</v>
      </c>
    </row>
    <row r="353" spans="1:4" ht="17.25" customHeight="1">
      <c r="A353" s="181" t="s">
        <v>362</v>
      </c>
      <c r="B353" s="182">
        <v>0</v>
      </c>
      <c r="C353" s="183"/>
      <c r="D353" s="180">
        <f t="shared" si="6"/>
        <v>0</v>
      </c>
    </row>
    <row r="354" spans="1:4" ht="17.25" customHeight="1">
      <c r="A354" s="181" t="s">
        <v>363</v>
      </c>
      <c r="B354" s="182">
        <v>0</v>
      </c>
      <c r="C354" s="183"/>
      <c r="D354" s="180">
        <f t="shared" si="6"/>
        <v>0</v>
      </c>
    </row>
    <row r="355" spans="1:4" ht="17.25" customHeight="1">
      <c r="A355" s="181" t="s">
        <v>364</v>
      </c>
      <c r="B355" s="182"/>
      <c r="C355" s="184"/>
      <c r="D355" s="180">
        <f t="shared" si="6"/>
        <v>0</v>
      </c>
    </row>
    <row r="356" spans="1:4" s="141" customFormat="1" ht="17.25" customHeight="1">
      <c r="A356" s="181" t="s">
        <v>365</v>
      </c>
      <c r="B356" s="182"/>
      <c r="C356" s="184"/>
      <c r="D356" s="180">
        <f t="shared" si="6"/>
        <v>0</v>
      </c>
    </row>
    <row r="357" spans="1:4" ht="17.25" customHeight="1">
      <c r="A357" s="181" t="s">
        <v>366</v>
      </c>
      <c r="B357" s="182"/>
      <c r="C357" s="184"/>
      <c r="D357" s="180">
        <f t="shared" si="6"/>
        <v>0</v>
      </c>
    </row>
    <row r="358" spans="1:4" ht="17.25" customHeight="1">
      <c r="A358" s="181" t="s">
        <v>367</v>
      </c>
      <c r="B358" s="182"/>
      <c r="C358" s="184"/>
      <c r="D358" s="180">
        <f t="shared" si="6"/>
        <v>0</v>
      </c>
    </row>
    <row r="359" spans="1:4" ht="17.25" customHeight="1">
      <c r="A359" s="181" t="s">
        <v>368</v>
      </c>
      <c r="B359" s="182"/>
      <c r="C359" s="184"/>
      <c r="D359" s="180">
        <f t="shared" si="6"/>
        <v>0</v>
      </c>
    </row>
    <row r="360" spans="1:4" ht="17.25" customHeight="1">
      <c r="A360" s="181" t="s">
        <v>369</v>
      </c>
      <c r="B360" s="182"/>
      <c r="C360" s="184"/>
      <c r="D360" s="180">
        <f t="shared" si="6"/>
        <v>0</v>
      </c>
    </row>
    <row r="361" spans="1:4" s="141" customFormat="1" ht="17.25" customHeight="1">
      <c r="A361" s="177" t="s">
        <v>370</v>
      </c>
      <c r="B361" s="178">
        <f>SUM(B362:B372)</f>
        <v>11300</v>
      </c>
      <c r="C361" s="179">
        <f>SUM(C362:C372)</f>
        <v>35050</v>
      </c>
      <c r="D361" s="180">
        <f t="shared" si="6"/>
        <v>46350</v>
      </c>
    </row>
    <row r="362" spans="1:4" ht="17.25" customHeight="1">
      <c r="A362" s="181" t="s">
        <v>87</v>
      </c>
      <c r="B362" s="182">
        <v>200</v>
      </c>
      <c r="C362" s="183"/>
      <c r="D362" s="180">
        <f t="shared" si="6"/>
        <v>200</v>
      </c>
    </row>
    <row r="363" spans="1:4" ht="17.25" customHeight="1">
      <c r="A363" s="181" t="s">
        <v>371</v>
      </c>
      <c r="B363" s="182">
        <v>1500</v>
      </c>
      <c r="C363" s="183">
        <v>3000</v>
      </c>
      <c r="D363" s="180">
        <f t="shared" si="6"/>
        <v>4500</v>
      </c>
    </row>
    <row r="364" spans="1:4" ht="17.25" customHeight="1">
      <c r="A364" s="181" t="s">
        <v>372</v>
      </c>
      <c r="B364" s="182">
        <v>7800</v>
      </c>
      <c r="C364" s="183">
        <v>8000</v>
      </c>
      <c r="D364" s="180">
        <f t="shared" si="6"/>
        <v>15800</v>
      </c>
    </row>
    <row r="365" spans="1:4" ht="17.25" customHeight="1">
      <c r="A365" s="181" t="s">
        <v>373</v>
      </c>
      <c r="B365" s="182"/>
      <c r="C365" s="183"/>
      <c r="D365" s="180">
        <f t="shared" si="6"/>
        <v>0</v>
      </c>
    </row>
    <row r="366" spans="1:4" ht="17.25" customHeight="1">
      <c r="A366" s="181" t="s">
        <v>374</v>
      </c>
      <c r="B366" s="182"/>
      <c r="C366" s="183"/>
      <c r="D366" s="180">
        <f t="shared" si="6"/>
        <v>0</v>
      </c>
    </row>
    <row r="367" spans="1:4" ht="17.25" customHeight="1">
      <c r="A367" s="181" t="s">
        <v>375</v>
      </c>
      <c r="B367" s="182"/>
      <c r="C367" s="183"/>
      <c r="D367" s="180">
        <f t="shared" si="6"/>
        <v>0</v>
      </c>
    </row>
    <row r="368" spans="1:4" s="141" customFormat="1" ht="17.25" customHeight="1">
      <c r="A368" s="181" t="s">
        <v>376</v>
      </c>
      <c r="B368" s="182">
        <v>300</v>
      </c>
      <c r="C368" s="183">
        <v>2000</v>
      </c>
      <c r="D368" s="180">
        <f t="shared" si="6"/>
        <v>2300</v>
      </c>
    </row>
    <row r="369" spans="1:4" s="141" customFormat="1" ht="17.25" customHeight="1">
      <c r="A369" s="187" t="s">
        <v>377</v>
      </c>
      <c r="B369" s="182"/>
      <c r="C369" s="183"/>
      <c r="D369" s="180">
        <f t="shared" si="6"/>
        <v>0</v>
      </c>
    </row>
    <row r="370" spans="1:4" ht="17.25" customHeight="1">
      <c r="A370" s="181" t="s">
        <v>378</v>
      </c>
      <c r="B370" s="182"/>
      <c r="C370" s="183">
        <v>500</v>
      </c>
      <c r="D370" s="180">
        <f t="shared" si="6"/>
        <v>500</v>
      </c>
    </row>
    <row r="371" spans="1:4" ht="17.25" customHeight="1">
      <c r="A371" s="187" t="s">
        <v>379</v>
      </c>
      <c r="B371" s="182"/>
      <c r="C371" s="183">
        <v>3000</v>
      </c>
      <c r="D371" s="180">
        <f t="shared" si="6"/>
        <v>3000</v>
      </c>
    </row>
    <row r="372" spans="1:4" ht="17.25" customHeight="1">
      <c r="A372" s="187" t="s">
        <v>380</v>
      </c>
      <c r="B372" s="182">
        <v>1500</v>
      </c>
      <c r="C372" s="183">
        <v>18550</v>
      </c>
      <c r="D372" s="180">
        <f t="shared" si="6"/>
        <v>20050</v>
      </c>
    </row>
    <row r="373" spans="1:4" s="141" customFormat="1" ht="17.25" customHeight="1">
      <c r="A373" s="177" t="s">
        <v>381</v>
      </c>
      <c r="B373" s="178">
        <f>SUM(B374:B376)</f>
        <v>3200</v>
      </c>
      <c r="C373" s="179">
        <f>SUM(C374:C376)</f>
        <v>500</v>
      </c>
      <c r="D373" s="180">
        <f aca="true" t="shared" si="7" ref="D373:D436">SUM(B373:C373)</f>
        <v>3700</v>
      </c>
    </row>
    <row r="374" spans="1:4" s="141" customFormat="1" ht="17.25" customHeight="1">
      <c r="A374" s="187" t="s">
        <v>382</v>
      </c>
      <c r="B374" s="178"/>
      <c r="C374" s="179"/>
      <c r="D374" s="180">
        <f t="shared" si="7"/>
        <v>0</v>
      </c>
    </row>
    <row r="375" spans="1:4" ht="17.25" customHeight="1">
      <c r="A375" s="181" t="s">
        <v>383</v>
      </c>
      <c r="B375" s="182">
        <v>200</v>
      </c>
      <c r="C375" s="183"/>
      <c r="D375" s="180">
        <f t="shared" si="7"/>
        <v>200</v>
      </c>
    </row>
    <row r="376" spans="1:4" ht="17.25" customHeight="1">
      <c r="A376" s="181" t="s">
        <v>384</v>
      </c>
      <c r="B376" s="182">
        <v>3000</v>
      </c>
      <c r="C376" s="183">
        <v>500</v>
      </c>
      <c r="D376" s="180">
        <f t="shared" si="7"/>
        <v>3500</v>
      </c>
    </row>
    <row r="377" spans="1:4" s="141" customFormat="1" ht="17.25" customHeight="1">
      <c r="A377" s="177" t="s">
        <v>385</v>
      </c>
      <c r="B377" s="178">
        <f>B379+B378</f>
        <v>0</v>
      </c>
      <c r="C377" s="179">
        <f>C379+C378</f>
        <v>0</v>
      </c>
      <c r="D377" s="180">
        <f t="shared" si="7"/>
        <v>0</v>
      </c>
    </row>
    <row r="378" spans="1:4" s="141" customFormat="1" ht="17.25" customHeight="1">
      <c r="A378" s="187" t="s">
        <v>386</v>
      </c>
      <c r="B378" s="178"/>
      <c r="C378" s="179"/>
      <c r="D378" s="180">
        <f t="shared" si="7"/>
        <v>0</v>
      </c>
    </row>
    <row r="379" spans="1:4" ht="17.25" customHeight="1">
      <c r="A379" s="187" t="s">
        <v>387</v>
      </c>
      <c r="B379" s="182"/>
      <c r="C379" s="183"/>
      <c r="D379" s="180">
        <f t="shared" si="7"/>
        <v>0</v>
      </c>
    </row>
    <row r="380" spans="1:4" s="141" customFormat="1" ht="17.25" customHeight="1">
      <c r="A380" s="177" t="s">
        <v>388</v>
      </c>
      <c r="B380" s="178">
        <f>SUM(B381:B384)</f>
        <v>3900</v>
      </c>
      <c r="C380" s="179">
        <f>SUM(C381:C384)</f>
        <v>3000</v>
      </c>
      <c r="D380" s="180">
        <f t="shared" si="7"/>
        <v>6900</v>
      </c>
    </row>
    <row r="381" spans="1:4" ht="17.25" customHeight="1">
      <c r="A381" s="187" t="s">
        <v>389</v>
      </c>
      <c r="B381" s="182"/>
      <c r="C381" s="183">
        <v>3000</v>
      </c>
      <c r="D381" s="180">
        <f t="shared" si="7"/>
        <v>3000</v>
      </c>
    </row>
    <row r="382" spans="1:4" ht="17.25" customHeight="1">
      <c r="A382" s="187" t="s">
        <v>390</v>
      </c>
      <c r="B382" s="182"/>
      <c r="C382" s="183"/>
      <c r="D382" s="180">
        <f t="shared" si="7"/>
        <v>0</v>
      </c>
    </row>
    <row r="383" spans="1:4" ht="17.25" customHeight="1">
      <c r="A383" s="187" t="s">
        <v>391</v>
      </c>
      <c r="B383" s="182">
        <v>900</v>
      </c>
      <c r="C383" s="183"/>
      <c r="D383" s="180">
        <f t="shared" si="7"/>
        <v>900</v>
      </c>
    </row>
    <row r="384" spans="1:4" ht="17.25" customHeight="1">
      <c r="A384" s="187" t="s">
        <v>392</v>
      </c>
      <c r="B384" s="182">
        <v>3000</v>
      </c>
      <c r="C384" s="183"/>
      <c r="D384" s="180">
        <f t="shared" si="7"/>
        <v>3000</v>
      </c>
    </row>
    <row r="385" spans="1:4" s="141" customFormat="1" ht="17.25" customHeight="1">
      <c r="A385" s="177" t="s">
        <v>393</v>
      </c>
      <c r="B385" s="178">
        <f>SUM(B386:B387)</f>
        <v>200</v>
      </c>
      <c r="C385" s="179">
        <f>SUM(C386:C387)</f>
        <v>0</v>
      </c>
      <c r="D385" s="180">
        <f t="shared" si="7"/>
        <v>200</v>
      </c>
    </row>
    <row r="386" spans="1:4" ht="17.25" customHeight="1">
      <c r="A386" s="181" t="s">
        <v>394</v>
      </c>
      <c r="B386" s="182">
        <v>0</v>
      </c>
      <c r="C386" s="183"/>
      <c r="D386" s="180">
        <f t="shared" si="7"/>
        <v>0</v>
      </c>
    </row>
    <row r="387" spans="1:4" s="141" customFormat="1" ht="17.25" customHeight="1">
      <c r="A387" s="181" t="s">
        <v>395</v>
      </c>
      <c r="B387" s="182">
        <v>200</v>
      </c>
      <c r="C387" s="183"/>
      <c r="D387" s="180">
        <f t="shared" si="7"/>
        <v>200</v>
      </c>
    </row>
    <row r="388" spans="1:4" s="141" customFormat="1" ht="17.25" customHeight="1">
      <c r="A388" s="177" t="s">
        <v>396</v>
      </c>
      <c r="B388" s="178">
        <f>B389</f>
        <v>1000</v>
      </c>
      <c r="C388" s="179">
        <f>C389</f>
        <v>18341</v>
      </c>
      <c r="D388" s="180">
        <f t="shared" si="7"/>
        <v>19341</v>
      </c>
    </row>
    <row r="389" spans="1:4" ht="17.25" customHeight="1">
      <c r="A389" s="181" t="s">
        <v>397</v>
      </c>
      <c r="B389" s="182">
        <v>1000</v>
      </c>
      <c r="C389" s="183">
        <v>18341</v>
      </c>
      <c r="D389" s="180">
        <f t="shared" si="7"/>
        <v>19341</v>
      </c>
    </row>
    <row r="390" spans="1:4" s="162" customFormat="1" ht="17.25" customHeight="1">
      <c r="A390" s="188" t="s">
        <v>398</v>
      </c>
      <c r="B390" s="189">
        <f>SUM(B391,B399,B402,B404)</f>
        <v>4700</v>
      </c>
      <c r="C390" s="179">
        <f>SUM(C391,C399,C402,C404)</f>
        <v>4800</v>
      </c>
      <c r="D390" s="190">
        <f t="shared" si="7"/>
        <v>9500</v>
      </c>
    </row>
    <row r="391" spans="1:4" s="141" customFormat="1" ht="17.25" customHeight="1">
      <c r="A391" s="177" t="s">
        <v>399</v>
      </c>
      <c r="B391" s="178">
        <f>SUM(B392:B398)</f>
        <v>4300</v>
      </c>
      <c r="C391" s="179">
        <f>SUM(C392:C398)</f>
        <v>3900</v>
      </c>
      <c r="D391" s="180">
        <f t="shared" si="7"/>
        <v>8200</v>
      </c>
    </row>
    <row r="392" spans="1:4" ht="17.25" customHeight="1">
      <c r="A392" s="181" t="s">
        <v>87</v>
      </c>
      <c r="B392" s="182">
        <v>800</v>
      </c>
      <c r="C392" s="183">
        <v>1200</v>
      </c>
      <c r="D392" s="180">
        <f t="shared" si="7"/>
        <v>2000</v>
      </c>
    </row>
    <row r="393" spans="1:4" s="141" customFormat="1" ht="17.25" customHeight="1">
      <c r="A393" s="181" t="s">
        <v>88</v>
      </c>
      <c r="B393" s="182"/>
      <c r="C393" s="183">
        <v>0</v>
      </c>
      <c r="D393" s="180">
        <f t="shared" si="7"/>
        <v>0</v>
      </c>
    </row>
    <row r="394" spans="1:4" ht="17.25" customHeight="1">
      <c r="A394" s="181" t="s">
        <v>400</v>
      </c>
      <c r="B394" s="182">
        <v>100</v>
      </c>
      <c r="C394" s="183">
        <v>1300</v>
      </c>
      <c r="D394" s="180">
        <f t="shared" si="7"/>
        <v>1400</v>
      </c>
    </row>
    <row r="395" spans="1:4" ht="17.25" customHeight="1">
      <c r="A395" s="181" t="s">
        <v>401</v>
      </c>
      <c r="B395" s="182">
        <v>900</v>
      </c>
      <c r="C395" s="183"/>
      <c r="D395" s="180">
        <f t="shared" si="7"/>
        <v>900</v>
      </c>
    </row>
    <row r="396" spans="1:4" ht="17.25" customHeight="1">
      <c r="A396" s="181" t="s">
        <v>402</v>
      </c>
      <c r="B396" s="182"/>
      <c r="C396" s="183"/>
      <c r="D396" s="180">
        <f t="shared" si="7"/>
        <v>0</v>
      </c>
    </row>
    <row r="397" spans="1:4" s="141" customFormat="1" ht="17.25" customHeight="1">
      <c r="A397" s="181" t="s">
        <v>403</v>
      </c>
      <c r="B397" s="182"/>
      <c r="C397" s="183"/>
      <c r="D397" s="180">
        <f t="shared" si="7"/>
        <v>0</v>
      </c>
    </row>
    <row r="398" spans="1:4" ht="17.25" customHeight="1">
      <c r="A398" s="181" t="s">
        <v>404</v>
      </c>
      <c r="B398" s="182">
        <v>2500</v>
      </c>
      <c r="C398" s="183">
        <v>1400</v>
      </c>
      <c r="D398" s="180">
        <f t="shared" si="7"/>
        <v>3900</v>
      </c>
    </row>
    <row r="399" spans="1:4" s="141" customFormat="1" ht="17.25" customHeight="1">
      <c r="A399" s="177" t="s">
        <v>405</v>
      </c>
      <c r="B399" s="178">
        <f>SUM(B400:B401)</f>
        <v>100</v>
      </c>
      <c r="C399" s="179">
        <f>SUM(C400:C401)</f>
        <v>700</v>
      </c>
      <c r="D399" s="180">
        <f t="shared" si="7"/>
        <v>800</v>
      </c>
    </row>
    <row r="400" spans="1:4" ht="17.25" customHeight="1">
      <c r="A400" s="181" t="s">
        <v>406</v>
      </c>
      <c r="B400" s="182"/>
      <c r="C400" s="183"/>
      <c r="D400" s="180">
        <f t="shared" si="7"/>
        <v>0</v>
      </c>
    </row>
    <row r="401" spans="1:4" s="141" customFormat="1" ht="17.25" customHeight="1">
      <c r="A401" s="187" t="s">
        <v>407</v>
      </c>
      <c r="B401" s="182">
        <v>100</v>
      </c>
      <c r="C401" s="183">
        <v>700</v>
      </c>
      <c r="D401" s="180">
        <f t="shared" si="7"/>
        <v>800</v>
      </c>
    </row>
    <row r="402" spans="1:4" s="141" customFormat="1" ht="17.25" customHeight="1">
      <c r="A402" s="177" t="s">
        <v>408</v>
      </c>
      <c r="B402" s="178">
        <f>B403</f>
        <v>0</v>
      </c>
      <c r="C402" s="179">
        <f>C403</f>
        <v>0</v>
      </c>
      <c r="D402" s="180">
        <f t="shared" si="7"/>
        <v>0</v>
      </c>
    </row>
    <row r="403" spans="1:4" ht="17.25" customHeight="1">
      <c r="A403" s="181" t="s">
        <v>409</v>
      </c>
      <c r="B403" s="182">
        <v>0</v>
      </c>
      <c r="C403" s="183"/>
      <c r="D403" s="180">
        <f t="shared" si="7"/>
        <v>0</v>
      </c>
    </row>
    <row r="404" spans="1:4" s="141" customFormat="1" ht="17.25" customHeight="1">
      <c r="A404" s="177" t="s">
        <v>410</v>
      </c>
      <c r="B404" s="178">
        <f>B405</f>
        <v>300</v>
      </c>
      <c r="C404" s="179">
        <f>C405</f>
        <v>200</v>
      </c>
      <c r="D404" s="180">
        <f t="shared" si="7"/>
        <v>500</v>
      </c>
    </row>
    <row r="405" spans="1:4" ht="17.25" customHeight="1">
      <c r="A405" s="181" t="s">
        <v>411</v>
      </c>
      <c r="B405" s="182">
        <v>300</v>
      </c>
      <c r="C405" s="183">
        <v>200</v>
      </c>
      <c r="D405" s="180">
        <f t="shared" si="7"/>
        <v>500</v>
      </c>
    </row>
    <row r="406" spans="1:4" s="160" customFormat="1" ht="17.25" customHeight="1">
      <c r="A406" s="177" t="s">
        <v>412</v>
      </c>
      <c r="B406" s="178">
        <f>SUM(B407,B410,B413,B416,B419)</f>
        <v>200</v>
      </c>
      <c r="C406" s="179">
        <f>SUM(C407,C410,C413,C416,C419)</f>
        <v>900</v>
      </c>
      <c r="D406" s="180">
        <f t="shared" si="7"/>
        <v>1100</v>
      </c>
    </row>
    <row r="407" spans="1:4" s="141" customFormat="1" ht="17.25" customHeight="1">
      <c r="A407" s="177" t="s">
        <v>413</v>
      </c>
      <c r="B407" s="178">
        <f>B408+B409</f>
        <v>200</v>
      </c>
      <c r="C407" s="179">
        <f>C408+C409</f>
        <v>900</v>
      </c>
      <c r="D407" s="178">
        <f>D408+D409</f>
        <v>1100</v>
      </c>
    </row>
    <row r="408" spans="1:4" ht="17.25" customHeight="1">
      <c r="A408" s="181" t="s">
        <v>87</v>
      </c>
      <c r="B408" s="182">
        <v>200</v>
      </c>
      <c r="C408" s="183">
        <v>500</v>
      </c>
      <c r="D408" s="180">
        <f t="shared" si="7"/>
        <v>700</v>
      </c>
    </row>
    <row r="409" spans="1:4" ht="17.25" customHeight="1">
      <c r="A409" s="181" t="s">
        <v>88</v>
      </c>
      <c r="B409" s="182"/>
      <c r="C409" s="183">
        <v>400</v>
      </c>
      <c r="D409" s="180">
        <f t="shared" si="7"/>
        <v>400</v>
      </c>
    </row>
    <row r="410" spans="1:4" s="141" customFormat="1" ht="17.25" customHeight="1">
      <c r="A410" s="177" t="s">
        <v>414</v>
      </c>
      <c r="B410" s="178">
        <f>B411+B412</f>
        <v>0</v>
      </c>
      <c r="C410" s="179">
        <f>C411+C412</f>
        <v>0</v>
      </c>
      <c r="D410" s="180">
        <f t="shared" si="7"/>
        <v>0</v>
      </c>
    </row>
    <row r="411" spans="1:4" ht="17.25" customHeight="1">
      <c r="A411" s="181" t="s">
        <v>87</v>
      </c>
      <c r="B411" s="182">
        <v>0</v>
      </c>
      <c r="C411" s="183"/>
      <c r="D411" s="180">
        <f t="shared" si="7"/>
        <v>0</v>
      </c>
    </row>
    <row r="412" spans="1:4" ht="17.25" customHeight="1">
      <c r="A412" s="181" t="s">
        <v>415</v>
      </c>
      <c r="B412" s="182"/>
      <c r="C412" s="183"/>
      <c r="D412" s="180">
        <f t="shared" si="7"/>
        <v>0</v>
      </c>
    </row>
    <row r="413" spans="1:4" s="141" customFormat="1" ht="17.25" customHeight="1">
      <c r="A413" s="177" t="s">
        <v>416</v>
      </c>
      <c r="B413" s="178">
        <f>B414+B415</f>
        <v>0</v>
      </c>
      <c r="C413" s="179">
        <f>C414+C415</f>
        <v>0</v>
      </c>
      <c r="D413" s="180">
        <f t="shared" si="7"/>
        <v>0</v>
      </c>
    </row>
    <row r="414" spans="1:4" ht="17.25" customHeight="1">
      <c r="A414" s="181" t="s">
        <v>87</v>
      </c>
      <c r="B414" s="182">
        <v>0</v>
      </c>
      <c r="C414" s="183">
        <v>0</v>
      </c>
      <c r="D414" s="180">
        <f t="shared" si="7"/>
        <v>0</v>
      </c>
    </row>
    <row r="415" spans="1:4" s="141" customFormat="1" ht="17.25" customHeight="1">
      <c r="A415" s="181" t="s">
        <v>88</v>
      </c>
      <c r="B415" s="182">
        <v>0</v>
      </c>
      <c r="C415" s="183">
        <v>0</v>
      </c>
      <c r="D415" s="180">
        <f t="shared" si="7"/>
        <v>0</v>
      </c>
    </row>
    <row r="416" spans="1:4" s="141" customFormat="1" ht="17.25" customHeight="1">
      <c r="A416" s="177" t="s">
        <v>417</v>
      </c>
      <c r="B416" s="178">
        <f>B417+B418</f>
        <v>0</v>
      </c>
      <c r="C416" s="179">
        <f>C417+C418</f>
        <v>0</v>
      </c>
      <c r="D416" s="180">
        <f t="shared" si="7"/>
        <v>0</v>
      </c>
    </row>
    <row r="417" spans="1:4" s="141" customFormat="1" ht="17.25" customHeight="1">
      <c r="A417" s="187" t="s">
        <v>418</v>
      </c>
      <c r="B417" s="182"/>
      <c r="C417" s="179"/>
      <c r="D417" s="180">
        <f t="shared" si="7"/>
        <v>0</v>
      </c>
    </row>
    <row r="418" spans="1:4" ht="17.25" customHeight="1">
      <c r="A418" s="181" t="s">
        <v>419</v>
      </c>
      <c r="B418" s="182"/>
      <c r="C418" s="183">
        <v>0</v>
      </c>
      <c r="D418" s="180">
        <f t="shared" si="7"/>
        <v>0</v>
      </c>
    </row>
    <row r="419" spans="1:4" s="141" customFormat="1" ht="17.25" customHeight="1">
      <c r="A419" s="177" t="s">
        <v>420</v>
      </c>
      <c r="B419" s="178">
        <f>B420+B421</f>
        <v>0</v>
      </c>
      <c r="C419" s="179">
        <f>C420+C421</f>
        <v>0</v>
      </c>
      <c r="D419" s="180">
        <f t="shared" si="7"/>
        <v>0</v>
      </c>
    </row>
    <row r="420" spans="1:4" ht="17.25" customHeight="1">
      <c r="A420" s="181" t="s">
        <v>421</v>
      </c>
      <c r="B420" s="182">
        <v>0</v>
      </c>
      <c r="C420" s="183"/>
      <c r="D420" s="180">
        <f t="shared" si="7"/>
        <v>0</v>
      </c>
    </row>
    <row r="421" spans="1:4" s="141" customFormat="1" ht="17.25" customHeight="1">
      <c r="A421" s="181" t="s">
        <v>422</v>
      </c>
      <c r="B421" s="182">
        <v>0</v>
      </c>
      <c r="C421" s="183">
        <v>0</v>
      </c>
      <c r="D421" s="180">
        <f t="shared" si="7"/>
        <v>0</v>
      </c>
    </row>
    <row r="422" spans="1:4" s="160" customFormat="1" ht="17.25" customHeight="1">
      <c r="A422" s="177" t="s">
        <v>423</v>
      </c>
      <c r="B422" s="178">
        <f>SUM(B423,B427,B429)</f>
        <v>300</v>
      </c>
      <c r="C422" s="179">
        <f>SUM(C423,C427,C429)</f>
        <v>500</v>
      </c>
      <c r="D422" s="180">
        <f t="shared" si="7"/>
        <v>800</v>
      </c>
    </row>
    <row r="423" spans="1:4" s="141" customFormat="1" ht="17.25" customHeight="1">
      <c r="A423" s="177" t="s">
        <v>424</v>
      </c>
      <c r="B423" s="178">
        <f>SUM(B424:B426)</f>
        <v>300</v>
      </c>
      <c r="C423" s="179">
        <f>SUM(C424:C426)</f>
        <v>500</v>
      </c>
      <c r="D423" s="180">
        <f t="shared" si="7"/>
        <v>800</v>
      </c>
    </row>
    <row r="424" spans="1:4" s="141" customFormat="1" ht="17.25" customHeight="1">
      <c r="A424" s="181" t="s">
        <v>87</v>
      </c>
      <c r="B424" s="182">
        <v>300</v>
      </c>
      <c r="C424" s="183">
        <v>500</v>
      </c>
      <c r="D424" s="180">
        <f t="shared" si="7"/>
        <v>800</v>
      </c>
    </row>
    <row r="425" spans="1:4" ht="17.25" customHeight="1">
      <c r="A425" s="181" t="s">
        <v>88</v>
      </c>
      <c r="B425" s="182">
        <v>0</v>
      </c>
      <c r="C425" s="183"/>
      <c r="D425" s="180">
        <f t="shared" si="7"/>
        <v>0</v>
      </c>
    </row>
    <row r="426" spans="1:4" ht="17.25" customHeight="1">
      <c r="A426" s="181" t="s">
        <v>425</v>
      </c>
      <c r="B426" s="182">
        <v>0</v>
      </c>
      <c r="C426" s="183"/>
      <c r="D426" s="180">
        <f t="shared" si="7"/>
        <v>0</v>
      </c>
    </row>
    <row r="427" spans="1:4" s="141" customFormat="1" ht="17.25" customHeight="1">
      <c r="A427" s="177" t="s">
        <v>426</v>
      </c>
      <c r="B427" s="178">
        <f>B428</f>
        <v>0</v>
      </c>
      <c r="C427" s="179">
        <f>C428</f>
        <v>0</v>
      </c>
      <c r="D427" s="180">
        <f t="shared" si="7"/>
        <v>0</v>
      </c>
    </row>
    <row r="428" spans="1:4" s="141" customFormat="1" ht="17.25" customHeight="1">
      <c r="A428" s="181" t="s">
        <v>427</v>
      </c>
      <c r="B428" s="182">
        <v>0</v>
      </c>
      <c r="C428" s="183"/>
      <c r="D428" s="180">
        <f t="shared" si="7"/>
        <v>0</v>
      </c>
    </row>
    <row r="429" spans="1:4" s="141" customFormat="1" ht="17.25" customHeight="1">
      <c r="A429" s="177" t="s">
        <v>428</v>
      </c>
      <c r="B429" s="178">
        <f>B430</f>
        <v>0</v>
      </c>
      <c r="C429" s="179">
        <f>C430</f>
        <v>0</v>
      </c>
      <c r="D429" s="180">
        <f t="shared" si="7"/>
        <v>0</v>
      </c>
    </row>
    <row r="430" spans="1:4" ht="17.25" customHeight="1">
      <c r="A430" s="181" t="s">
        <v>429</v>
      </c>
      <c r="B430" s="182">
        <v>0</v>
      </c>
      <c r="C430" s="183">
        <v>0</v>
      </c>
      <c r="D430" s="180">
        <f t="shared" si="7"/>
        <v>0</v>
      </c>
    </row>
    <row r="431" spans="1:4" s="160" customFormat="1" ht="17.25" customHeight="1">
      <c r="A431" s="177" t="s">
        <v>430</v>
      </c>
      <c r="B431" s="178">
        <f>B432</f>
        <v>100</v>
      </c>
      <c r="C431" s="184">
        <f>C432</f>
        <v>280</v>
      </c>
      <c r="D431" s="180">
        <f t="shared" si="7"/>
        <v>380</v>
      </c>
    </row>
    <row r="432" spans="1:4" s="141" customFormat="1" ht="17.25" customHeight="1">
      <c r="A432" s="177" t="s">
        <v>431</v>
      </c>
      <c r="B432" s="178">
        <f>B433</f>
        <v>100</v>
      </c>
      <c r="C432" s="184">
        <f>C433</f>
        <v>280</v>
      </c>
      <c r="D432" s="180">
        <f t="shared" si="7"/>
        <v>380</v>
      </c>
    </row>
    <row r="433" spans="1:4" ht="17.25" customHeight="1">
      <c r="A433" s="181" t="s">
        <v>432</v>
      </c>
      <c r="B433" s="182">
        <v>100</v>
      </c>
      <c r="C433" s="183">
        <v>280</v>
      </c>
      <c r="D433" s="180">
        <f t="shared" si="7"/>
        <v>380</v>
      </c>
    </row>
    <row r="434" spans="1:4" s="141" customFormat="1" ht="17.25" customHeight="1">
      <c r="A434" s="177" t="s">
        <v>433</v>
      </c>
      <c r="B434" s="182">
        <f>B435</f>
        <v>0</v>
      </c>
      <c r="C434" s="184">
        <f>C435</f>
        <v>0</v>
      </c>
      <c r="D434" s="180">
        <f t="shared" si="7"/>
        <v>0</v>
      </c>
    </row>
    <row r="435" spans="1:4" s="141" customFormat="1" ht="17.25" customHeight="1">
      <c r="A435" s="177" t="s">
        <v>434</v>
      </c>
      <c r="B435" s="182">
        <f>B436</f>
        <v>0</v>
      </c>
      <c r="C435" s="184">
        <f>C436</f>
        <v>0</v>
      </c>
      <c r="D435" s="180">
        <f t="shared" si="7"/>
        <v>0</v>
      </c>
    </row>
    <row r="436" spans="1:4" ht="17.25" customHeight="1">
      <c r="A436" s="181" t="s">
        <v>435</v>
      </c>
      <c r="B436" s="182">
        <v>0</v>
      </c>
      <c r="C436" s="183"/>
      <c r="D436" s="180">
        <f t="shared" si="7"/>
        <v>0</v>
      </c>
    </row>
    <row r="437" spans="1:4" s="160" customFormat="1" ht="17.25" customHeight="1">
      <c r="A437" s="177" t="s">
        <v>436</v>
      </c>
      <c r="B437" s="191">
        <f>B438+B444</f>
        <v>780</v>
      </c>
      <c r="C437" s="185">
        <f>C438+C444</f>
        <v>3020</v>
      </c>
      <c r="D437" s="180">
        <f aca="true" t="shared" si="8" ref="D437:D479">SUM(B437:C437)</f>
        <v>3800</v>
      </c>
    </row>
    <row r="438" spans="1:4" s="141" customFormat="1" ht="17.25" customHeight="1">
      <c r="A438" s="177" t="s">
        <v>437</v>
      </c>
      <c r="B438" s="191">
        <f>SUM(B439:B443)</f>
        <v>700</v>
      </c>
      <c r="C438" s="185">
        <f>SUM(C439:C443)</f>
        <v>3000</v>
      </c>
      <c r="D438" s="180">
        <f t="shared" si="8"/>
        <v>3700</v>
      </c>
    </row>
    <row r="439" spans="1:4" s="141" customFormat="1" ht="17.25" customHeight="1">
      <c r="A439" s="181" t="s">
        <v>87</v>
      </c>
      <c r="B439" s="182">
        <v>300</v>
      </c>
      <c r="C439" s="183">
        <v>1500</v>
      </c>
      <c r="D439" s="180">
        <f t="shared" si="8"/>
        <v>1800</v>
      </c>
    </row>
    <row r="440" spans="1:4" ht="17.25" customHeight="1">
      <c r="A440" s="181" t="s">
        <v>88</v>
      </c>
      <c r="B440" s="182">
        <v>0</v>
      </c>
      <c r="C440" s="183">
        <v>0</v>
      </c>
      <c r="D440" s="180">
        <f t="shared" si="8"/>
        <v>0</v>
      </c>
    </row>
    <row r="441" spans="1:4" s="141" customFormat="1" ht="17.25" customHeight="1">
      <c r="A441" s="181" t="s">
        <v>438</v>
      </c>
      <c r="B441" s="182">
        <v>0</v>
      </c>
      <c r="C441" s="183">
        <v>0</v>
      </c>
      <c r="D441" s="180">
        <f t="shared" si="8"/>
        <v>0</v>
      </c>
    </row>
    <row r="442" spans="1:4" s="141" customFormat="1" ht="17.25" customHeight="1">
      <c r="A442" s="181" t="s">
        <v>97</v>
      </c>
      <c r="B442" s="182">
        <v>0</v>
      </c>
      <c r="C442" s="183">
        <v>0</v>
      </c>
      <c r="D442" s="180">
        <f t="shared" si="8"/>
        <v>0</v>
      </c>
    </row>
    <row r="443" spans="1:4" ht="17.25" customHeight="1">
      <c r="A443" s="181" t="s">
        <v>439</v>
      </c>
      <c r="B443" s="182">
        <v>400</v>
      </c>
      <c r="C443" s="183">
        <v>1500</v>
      </c>
      <c r="D443" s="180">
        <f t="shared" si="8"/>
        <v>1900</v>
      </c>
    </row>
    <row r="444" spans="1:4" s="141" customFormat="1" ht="17.25" customHeight="1">
      <c r="A444" s="177" t="s">
        <v>440</v>
      </c>
      <c r="B444" s="178">
        <f>SUM(B445:B447)</f>
        <v>80</v>
      </c>
      <c r="C444" s="179">
        <f>SUM(C445:C447)</f>
        <v>20</v>
      </c>
      <c r="D444" s="180">
        <f t="shared" si="8"/>
        <v>100</v>
      </c>
    </row>
    <row r="445" spans="1:4" ht="17.25" customHeight="1">
      <c r="A445" s="181" t="s">
        <v>87</v>
      </c>
      <c r="B445" s="182">
        <v>20</v>
      </c>
      <c r="C445" s="183">
        <v>10</v>
      </c>
      <c r="D445" s="180">
        <f t="shared" si="8"/>
        <v>30</v>
      </c>
    </row>
    <row r="446" spans="1:4" ht="17.25" customHeight="1">
      <c r="A446" s="187" t="s">
        <v>441</v>
      </c>
      <c r="B446" s="182">
        <v>50</v>
      </c>
      <c r="C446" s="183">
        <v>10</v>
      </c>
      <c r="D446" s="180">
        <f t="shared" si="8"/>
        <v>60</v>
      </c>
    </row>
    <row r="447" spans="1:4" s="141" customFormat="1" ht="17.25" customHeight="1">
      <c r="A447" s="181" t="s">
        <v>442</v>
      </c>
      <c r="B447" s="182">
        <v>10</v>
      </c>
      <c r="C447" s="183"/>
      <c r="D447" s="180">
        <f t="shared" si="8"/>
        <v>10</v>
      </c>
    </row>
    <row r="448" spans="1:4" s="163" customFormat="1" ht="17.25" customHeight="1">
      <c r="A448" s="192" t="s">
        <v>443</v>
      </c>
      <c r="B448" s="179">
        <f>SUM(B449,B452,B456)</f>
        <v>8150</v>
      </c>
      <c r="C448" s="179">
        <f>SUM(C449,C452,C456)</f>
        <v>27650</v>
      </c>
      <c r="D448" s="193">
        <f t="shared" si="8"/>
        <v>35800</v>
      </c>
    </row>
    <row r="449" spans="1:4" s="164" customFormat="1" ht="17.25" customHeight="1">
      <c r="A449" s="192" t="s">
        <v>444</v>
      </c>
      <c r="B449" s="179">
        <f>B451+B450</f>
        <v>4300</v>
      </c>
      <c r="C449" s="179">
        <f>C451+C450</f>
        <v>17650</v>
      </c>
      <c r="D449" s="193">
        <f t="shared" si="8"/>
        <v>21950</v>
      </c>
    </row>
    <row r="450" spans="1:4" s="164" customFormat="1" ht="17.25" customHeight="1">
      <c r="A450" s="194" t="s">
        <v>445</v>
      </c>
      <c r="B450" s="184">
        <v>300</v>
      </c>
      <c r="C450" s="184">
        <v>5650</v>
      </c>
      <c r="D450" s="193">
        <f t="shared" si="8"/>
        <v>5950</v>
      </c>
    </row>
    <row r="451" spans="1:4" s="165" customFormat="1" ht="17.25" customHeight="1">
      <c r="A451" s="194" t="s">
        <v>446</v>
      </c>
      <c r="B451" s="184">
        <v>4000</v>
      </c>
      <c r="C451" s="183">
        <v>12000</v>
      </c>
      <c r="D451" s="193">
        <f t="shared" si="8"/>
        <v>16000</v>
      </c>
    </row>
    <row r="452" spans="1:4" s="164" customFormat="1" ht="17.25" customHeight="1">
      <c r="A452" s="192" t="s">
        <v>447</v>
      </c>
      <c r="B452" s="179">
        <f>SUM(B453:B455)</f>
        <v>3850</v>
      </c>
      <c r="C452" s="179">
        <f>SUM(C453:C455)</f>
        <v>10000</v>
      </c>
      <c r="D452" s="193">
        <f t="shared" si="8"/>
        <v>13850</v>
      </c>
    </row>
    <row r="453" spans="1:4" s="165" customFormat="1" ht="17.25" customHeight="1">
      <c r="A453" s="194" t="s">
        <v>448</v>
      </c>
      <c r="B453" s="184">
        <v>1850</v>
      </c>
      <c r="C453" s="183">
        <v>5000</v>
      </c>
      <c r="D453" s="193">
        <f t="shared" si="8"/>
        <v>6850</v>
      </c>
    </row>
    <row r="454" spans="1:4" s="164" customFormat="1" ht="17.25" customHeight="1">
      <c r="A454" s="194" t="s">
        <v>449</v>
      </c>
      <c r="B454" s="184">
        <v>1000</v>
      </c>
      <c r="C454" s="183">
        <v>3000</v>
      </c>
      <c r="D454" s="193">
        <f t="shared" si="8"/>
        <v>4000</v>
      </c>
    </row>
    <row r="455" spans="1:4" s="165" customFormat="1" ht="17.25" customHeight="1">
      <c r="A455" s="194" t="s">
        <v>450</v>
      </c>
      <c r="B455" s="184">
        <v>1000</v>
      </c>
      <c r="C455" s="183">
        <v>2000</v>
      </c>
      <c r="D455" s="193">
        <f t="shared" si="8"/>
        <v>3000</v>
      </c>
    </row>
    <row r="456" spans="1:4" s="164" customFormat="1" ht="17.25" customHeight="1">
      <c r="A456" s="192" t="s">
        <v>451</v>
      </c>
      <c r="B456" s="179">
        <f>B457</f>
        <v>0</v>
      </c>
      <c r="C456" s="179">
        <f>C457</f>
        <v>0</v>
      </c>
      <c r="D456" s="193">
        <f t="shared" si="8"/>
        <v>0</v>
      </c>
    </row>
    <row r="457" spans="1:4" s="165" customFormat="1" ht="17.25" customHeight="1">
      <c r="A457" s="194" t="s">
        <v>452</v>
      </c>
      <c r="B457" s="184"/>
      <c r="C457" s="183">
        <v>0</v>
      </c>
      <c r="D457" s="193">
        <f t="shared" si="8"/>
        <v>0</v>
      </c>
    </row>
    <row r="458" spans="1:4" s="160" customFormat="1" ht="17.25" customHeight="1">
      <c r="A458" s="177" t="s">
        <v>453</v>
      </c>
      <c r="B458" s="178">
        <f>B459+B465</f>
        <v>450</v>
      </c>
      <c r="C458" s="179">
        <f>C459+C465</f>
        <v>1000</v>
      </c>
      <c r="D458" s="180">
        <f t="shared" si="8"/>
        <v>1450</v>
      </c>
    </row>
    <row r="459" spans="1:4" s="141" customFormat="1" ht="17.25" customHeight="1">
      <c r="A459" s="177" t="s">
        <v>454</v>
      </c>
      <c r="B459" s="178">
        <f>SUM(B460:B464)</f>
        <v>450</v>
      </c>
      <c r="C459" s="179">
        <f>SUM(C460:C464)</f>
        <v>1000</v>
      </c>
      <c r="D459" s="180">
        <f t="shared" si="8"/>
        <v>1450</v>
      </c>
    </row>
    <row r="460" spans="1:4" ht="17.25" customHeight="1">
      <c r="A460" s="181" t="s">
        <v>87</v>
      </c>
      <c r="B460" s="182">
        <v>180</v>
      </c>
      <c r="C460" s="183"/>
      <c r="D460" s="180">
        <f t="shared" si="8"/>
        <v>180</v>
      </c>
    </row>
    <row r="461" spans="1:4" ht="17.25" customHeight="1">
      <c r="A461" s="181" t="s">
        <v>88</v>
      </c>
      <c r="B461" s="182">
        <v>0</v>
      </c>
      <c r="C461" s="183">
        <v>0</v>
      </c>
      <c r="D461" s="180">
        <f t="shared" si="8"/>
        <v>0</v>
      </c>
    </row>
    <row r="462" spans="1:4" ht="17.25" customHeight="1">
      <c r="A462" s="181" t="s">
        <v>455</v>
      </c>
      <c r="B462" s="182">
        <v>0</v>
      </c>
      <c r="C462" s="183">
        <v>0</v>
      </c>
      <c r="D462" s="180">
        <f t="shared" si="8"/>
        <v>0</v>
      </c>
    </row>
    <row r="463" spans="1:4" ht="17.25" customHeight="1">
      <c r="A463" s="181" t="s">
        <v>97</v>
      </c>
      <c r="B463" s="182">
        <v>0</v>
      </c>
      <c r="C463" s="183">
        <v>0</v>
      </c>
      <c r="D463" s="180">
        <f t="shared" si="8"/>
        <v>0</v>
      </c>
    </row>
    <row r="464" spans="1:4" ht="17.25" customHeight="1">
      <c r="A464" s="181" t="s">
        <v>456</v>
      </c>
      <c r="B464" s="182">
        <v>270</v>
      </c>
      <c r="C464" s="183">
        <v>1000</v>
      </c>
      <c r="D464" s="180">
        <f t="shared" si="8"/>
        <v>1270</v>
      </c>
    </row>
    <row r="465" spans="1:4" s="141" customFormat="1" ht="17.25" customHeight="1">
      <c r="A465" s="177" t="s">
        <v>457</v>
      </c>
      <c r="B465" s="178">
        <f>B466</f>
        <v>0</v>
      </c>
      <c r="C465" s="179">
        <f>C466</f>
        <v>0</v>
      </c>
      <c r="D465" s="180">
        <f t="shared" si="8"/>
        <v>0</v>
      </c>
    </row>
    <row r="466" spans="1:4" ht="17.25" customHeight="1">
      <c r="A466" s="181" t="s">
        <v>458</v>
      </c>
      <c r="B466" s="182">
        <v>0</v>
      </c>
      <c r="C466" s="183">
        <v>0</v>
      </c>
      <c r="D466" s="180">
        <f t="shared" si="8"/>
        <v>0</v>
      </c>
    </row>
    <row r="467" spans="1:4" s="141" customFormat="1" ht="17.25" customHeight="1">
      <c r="A467" s="177" t="s">
        <v>459</v>
      </c>
      <c r="B467" s="178">
        <f>B468+B470</f>
        <v>1300</v>
      </c>
      <c r="C467" s="179">
        <f>C468+C470</f>
        <v>200</v>
      </c>
      <c r="D467" s="180">
        <f t="shared" si="8"/>
        <v>1500</v>
      </c>
    </row>
    <row r="468" spans="1:4" s="141" customFormat="1" ht="17.25" customHeight="1">
      <c r="A468" s="177" t="s">
        <v>460</v>
      </c>
      <c r="B468" s="178">
        <f>B469</f>
        <v>1000</v>
      </c>
      <c r="C468" s="179">
        <f>C469</f>
        <v>200</v>
      </c>
      <c r="D468" s="180">
        <f t="shared" si="8"/>
        <v>1200</v>
      </c>
    </row>
    <row r="469" spans="1:4" s="141" customFormat="1" ht="17.25" customHeight="1">
      <c r="A469" s="187" t="s">
        <v>87</v>
      </c>
      <c r="B469" s="182">
        <v>1000</v>
      </c>
      <c r="C469" s="183">
        <v>200</v>
      </c>
      <c r="D469" s="180">
        <f t="shared" si="8"/>
        <v>1200</v>
      </c>
    </row>
    <row r="470" spans="1:4" s="141" customFormat="1" ht="17.25" customHeight="1">
      <c r="A470" s="195" t="s">
        <v>461</v>
      </c>
      <c r="B470" s="178">
        <f>B471</f>
        <v>300</v>
      </c>
      <c r="C470" s="179">
        <f>C471</f>
        <v>0</v>
      </c>
      <c r="D470" s="180">
        <f t="shared" si="8"/>
        <v>300</v>
      </c>
    </row>
    <row r="471" spans="1:4" ht="17.25" customHeight="1">
      <c r="A471" s="187" t="s">
        <v>462</v>
      </c>
      <c r="B471" s="182">
        <v>300</v>
      </c>
      <c r="C471" s="183"/>
      <c r="D471" s="180">
        <f t="shared" si="8"/>
        <v>300</v>
      </c>
    </row>
    <row r="472" spans="1:4" s="141" customFormat="1" ht="17.25" customHeight="1">
      <c r="A472" s="177" t="s">
        <v>463</v>
      </c>
      <c r="B472" s="178">
        <v>4000</v>
      </c>
      <c r="C472" s="185"/>
      <c r="D472" s="180">
        <f t="shared" si="8"/>
        <v>4000</v>
      </c>
    </row>
    <row r="473" spans="1:4" s="141" customFormat="1" ht="17.25" customHeight="1">
      <c r="A473" s="177" t="s">
        <v>464</v>
      </c>
      <c r="B473" s="178">
        <v>150</v>
      </c>
      <c r="C473" s="179">
        <f>SUM(C474:C477)</f>
        <v>0</v>
      </c>
      <c r="D473" s="180">
        <f t="shared" si="8"/>
        <v>150</v>
      </c>
    </row>
    <row r="474" spans="1:4" ht="17.25" customHeight="1">
      <c r="A474" s="181" t="s">
        <v>465</v>
      </c>
      <c r="B474" s="182"/>
      <c r="C474" s="183"/>
      <c r="D474" s="180">
        <f t="shared" si="8"/>
        <v>0</v>
      </c>
    </row>
    <row r="475" spans="1:4" s="141" customFormat="1" ht="17.25" customHeight="1">
      <c r="A475" s="181" t="s">
        <v>68</v>
      </c>
      <c r="B475" s="182">
        <v>450</v>
      </c>
      <c r="C475" s="184"/>
      <c r="D475" s="196">
        <f t="shared" si="8"/>
        <v>450</v>
      </c>
    </row>
    <row r="476" spans="1:4" s="141" customFormat="1" ht="17.25" customHeight="1">
      <c r="A476" s="197" t="s">
        <v>466</v>
      </c>
      <c r="B476" s="178"/>
      <c r="C476" s="184"/>
      <c r="D476" s="180">
        <f t="shared" si="8"/>
        <v>0</v>
      </c>
    </row>
    <row r="477" spans="1:4" ht="17.25" customHeight="1">
      <c r="A477" s="197" t="s">
        <v>467</v>
      </c>
      <c r="B477" s="198">
        <v>8600</v>
      </c>
      <c r="C477" s="183"/>
      <c r="D477" s="180">
        <f t="shared" si="8"/>
        <v>8600</v>
      </c>
    </row>
    <row r="478" spans="1:4" ht="17.25" customHeight="1">
      <c r="A478" s="197" t="s">
        <v>468</v>
      </c>
      <c r="B478" s="198">
        <v>50</v>
      </c>
      <c r="C478" s="183"/>
      <c r="D478" s="180">
        <v>50</v>
      </c>
    </row>
    <row r="479" spans="1:4" ht="17.25" customHeight="1">
      <c r="A479" s="199"/>
      <c r="B479" s="200">
        <v>0</v>
      </c>
      <c r="C479" s="183"/>
      <c r="D479" s="180">
        <f>SUM(B479:C479)</f>
        <v>0</v>
      </c>
    </row>
    <row r="480" spans="1:4" ht="17.25" customHeight="1">
      <c r="A480" s="198" t="s">
        <v>82</v>
      </c>
      <c r="B480" s="198">
        <f>B5+B111+B113+B126+B154+B172+B198+B256+B304+B318+B337+B390+B406+B422+B431+B434+B437+B448+B458+B467+B472+B473+B476+B477+B478</f>
        <v>303495</v>
      </c>
      <c r="C480" s="198">
        <f>C5+C111+C113+C126+C154+C172+C198+C256+C304+C318+C337+C390+C406+C422+C431+C434+C437+C448+C458+C467+C472+C473+C476+C477+C478</f>
        <v>365150</v>
      </c>
      <c r="D480" s="198">
        <f>D5+D111+D113+D126+D154+D172+D198+D256+D304+D318+D337+D390+D406+D422+D431+D434+D437+D448+D458+D467+D472+D473+D476+D477+D478</f>
        <v>668645</v>
      </c>
    </row>
  </sheetData>
  <sheetProtection formatCells="0" formatColumns="0" formatRows="0"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  <ignoredErrors>
    <ignoredError sqref="D1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B37"/>
  <sheetViews>
    <sheetView showZeros="0" zoomScaleSheetLayoutView="100" workbookViewId="0" topLeftCell="A1">
      <pane xSplit="1" ySplit="4" topLeftCell="B19" activePane="bottomRight" state="frozen"/>
      <selection pane="bottomRight" activeCell="B38" sqref="B38"/>
    </sheetView>
  </sheetViews>
  <sheetFormatPr defaultColWidth="9.00390625" defaultRowHeight="13.5" customHeight="1"/>
  <cols>
    <col min="1" max="1" width="51.375" style="142" customWidth="1"/>
    <col min="2" max="2" width="25.125" style="143" customWidth="1"/>
    <col min="3" max="16384" width="9.00390625" style="142" customWidth="1"/>
  </cols>
  <sheetData>
    <row r="1" ht="13.5" customHeight="1">
      <c r="A1" s="142" t="s">
        <v>469</v>
      </c>
    </row>
    <row r="2" spans="1:2" ht="48" customHeight="1">
      <c r="A2" s="144" t="s">
        <v>470</v>
      </c>
      <c r="B2" s="145"/>
    </row>
    <row r="3" ht="21.75" customHeight="1">
      <c r="B3" s="146" t="s">
        <v>2</v>
      </c>
    </row>
    <row r="4" spans="1:2" ht="40.5" customHeight="1">
      <c r="A4" s="147" t="s">
        <v>3</v>
      </c>
      <c r="B4" s="148" t="s">
        <v>4</v>
      </c>
    </row>
    <row r="5" spans="1:2" s="141" customFormat="1" ht="17.25" customHeight="1">
      <c r="A5" s="149" t="s">
        <v>471</v>
      </c>
      <c r="B5" s="150">
        <f>SUM(B6:B9)</f>
        <v>299207</v>
      </c>
    </row>
    <row r="6" spans="1:2" s="141" customFormat="1" ht="17.25" customHeight="1">
      <c r="A6" s="151" t="s">
        <v>472</v>
      </c>
      <c r="B6" s="152">
        <v>243123</v>
      </c>
    </row>
    <row r="7" spans="1:2" s="141" customFormat="1" ht="17.25" customHeight="1">
      <c r="A7" s="151" t="s">
        <v>473</v>
      </c>
      <c r="B7" s="152"/>
    </row>
    <row r="8" spans="1:2" s="141" customFormat="1" ht="17.25" customHeight="1">
      <c r="A8" s="151" t="s">
        <v>474</v>
      </c>
      <c r="B8" s="152">
        <v>47216</v>
      </c>
    </row>
    <row r="9" spans="1:2" s="141" customFormat="1" ht="17.25" customHeight="1">
      <c r="A9" s="151" t="s">
        <v>475</v>
      </c>
      <c r="B9" s="152">
        <v>8868</v>
      </c>
    </row>
    <row r="10" spans="1:2" ht="17.25" customHeight="1">
      <c r="A10" s="153" t="s">
        <v>476</v>
      </c>
      <c r="B10" s="150">
        <f>SUM(B11:B20)</f>
        <v>57711.3789208652</v>
      </c>
    </row>
    <row r="11" spans="1:2" ht="17.25" customHeight="1">
      <c r="A11" s="151" t="s">
        <v>477</v>
      </c>
      <c r="B11" s="152">
        <v>11023</v>
      </c>
    </row>
    <row r="12" spans="1:2" ht="17.25" customHeight="1">
      <c r="A12" s="151" t="s">
        <v>478</v>
      </c>
      <c r="B12" s="152">
        <v>551</v>
      </c>
    </row>
    <row r="13" spans="1:2" ht="17.25" customHeight="1">
      <c r="A13" s="151" t="s">
        <v>479</v>
      </c>
      <c r="B13" s="152">
        <v>4921</v>
      </c>
    </row>
    <row r="14" spans="1:2" ht="17.25" customHeight="1">
      <c r="A14" s="151" t="s">
        <v>480</v>
      </c>
      <c r="B14" s="152">
        <v>12012</v>
      </c>
    </row>
    <row r="15" spans="1:2" ht="17.25" customHeight="1">
      <c r="A15" s="151" t="s">
        <v>481</v>
      </c>
      <c r="B15" s="152">
        <v>2201</v>
      </c>
    </row>
    <row r="16" spans="1:2" s="141" customFormat="1" ht="17.25" customHeight="1">
      <c r="A16" s="151" t="s">
        <v>482</v>
      </c>
      <c r="B16" s="154">
        <v>1281.6143318904246</v>
      </c>
    </row>
    <row r="17" spans="1:2" ht="17.25" customHeight="1">
      <c r="A17" s="151" t="s">
        <v>483</v>
      </c>
      <c r="B17" s="152">
        <v>0</v>
      </c>
    </row>
    <row r="18" spans="1:2" ht="17.25" customHeight="1">
      <c r="A18" s="151" t="s">
        <v>484</v>
      </c>
      <c r="B18" s="152">
        <v>2829.7645889747764</v>
      </c>
    </row>
    <row r="19" spans="1:2" ht="17.25" customHeight="1">
      <c r="A19" s="151" t="s">
        <v>485</v>
      </c>
      <c r="B19" s="152">
        <v>4892</v>
      </c>
    </row>
    <row r="20" spans="1:2" ht="17.25" customHeight="1">
      <c r="A20" s="151" t="s">
        <v>486</v>
      </c>
      <c r="B20" s="152">
        <v>18000</v>
      </c>
    </row>
    <row r="21" spans="1:2" ht="17.25" customHeight="1">
      <c r="A21" s="153" t="s">
        <v>487</v>
      </c>
      <c r="B21" s="155">
        <f>SUM(B22:B23)</f>
        <v>7226</v>
      </c>
    </row>
    <row r="22" spans="1:2" ht="17.25" customHeight="1">
      <c r="A22" s="151" t="s">
        <v>488</v>
      </c>
      <c r="B22" s="152">
        <v>4019</v>
      </c>
    </row>
    <row r="23" spans="1:2" ht="17.25" customHeight="1">
      <c r="A23" s="151" t="s">
        <v>489</v>
      </c>
      <c r="B23" s="152">
        <v>3207</v>
      </c>
    </row>
    <row r="24" spans="1:2" ht="17.25" customHeight="1">
      <c r="A24" s="153" t="s">
        <v>490</v>
      </c>
      <c r="B24" s="152"/>
    </row>
    <row r="25" spans="1:2" ht="17.25" customHeight="1">
      <c r="A25" s="151" t="s">
        <v>491</v>
      </c>
      <c r="B25" s="152"/>
    </row>
    <row r="26" spans="1:2" ht="17.25" customHeight="1">
      <c r="A26" s="151" t="s">
        <v>492</v>
      </c>
      <c r="B26" s="152"/>
    </row>
    <row r="27" spans="1:2" ht="17.25" customHeight="1">
      <c r="A27" s="153" t="s">
        <v>493</v>
      </c>
      <c r="B27" s="150">
        <f>B28</f>
        <v>2361</v>
      </c>
    </row>
    <row r="28" spans="1:2" ht="17.25" customHeight="1">
      <c r="A28" s="151" t="s">
        <v>494</v>
      </c>
      <c r="B28" s="152">
        <v>2361</v>
      </c>
    </row>
    <row r="29" spans="1:2" ht="17.25" customHeight="1">
      <c r="A29" s="153" t="s">
        <v>495</v>
      </c>
      <c r="B29" s="150">
        <f>SUM(B30:B34)</f>
        <v>78401</v>
      </c>
    </row>
    <row r="30" spans="1:2" ht="17.25" customHeight="1">
      <c r="A30" s="151" t="s">
        <v>496</v>
      </c>
      <c r="B30" s="152">
        <v>80</v>
      </c>
    </row>
    <row r="31" spans="1:2" ht="17.25" customHeight="1">
      <c r="A31" s="151" t="s">
        <v>497</v>
      </c>
      <c r="B31" s="152">
        <v>120</v>
      </c>
    </row>
    <row r="32" spans="1:2" ht="17.25" customHeight="1">
      <c r="A32" s="151" t="s">
        <v>498</v>
      </c>
      <c r="B32" s="152">
        <v>1056</v>
      </c>
    </row>
    <row r="33" spans="1:2" ht="17.25" customHeight="1">
      <c r="A33" s="151" t="s">
        <v>499</v>
      </c>
      <c r="B33" s="152">
        <v>77145</v>
      </c>
    </row>
    <row r="34" spans="1:2" ht="17.25" customHeight="1">
      <c r="A34" s="156"/>
      <c r="B34" s="157"/>
    </row>
    <row r="35" spans="1:2" ht="17.25" customHeight="1">
      <c r="A35" s="156"/>
      <c r="B35" s="157"/>
    </row>
    <row r="36" spans="1:2" ht="17.25" customHeight="1">
      <c r="A36" s="156"/>
      <c r="B36" s="157"/>
    </row>
    <row r="37" spans="1:2" s="141" customFormat="1" ht="17.25" customHeight="1">
      <c r="A37" s="158" t="s">
        <v>500</v>
      </c>
      <c r="B37" s="159">
        <f>B5+B10+B21+B24+B27+B29</f>
        <v>444906.3789208652</v>
      </c>
    </row>
  </sheetData>
  <sheetProtection formatCells="0" formatColumns="0" formatRows="0"/>
  <mergeCells count="1">
    <mergeCell ref="A2:B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G57"/>
  <sheetViews>
    <sheetView showZeros="0" workbookViewId="0" topLeftCell="A27">
      <selection activeCell="I41" sqref="I41"/>
    </sheetView>
  </sheetViews>
  <sheetFormatPr defaultColWidth="9.00390625" defaultRowHeight="13.5"/>
  <cols>
    <col min="1" max="1" width="58.75390625" style="119" customWidth="1"/>
    <col min="2" max="2" width="19.375" style="120" customWidth="1"/>
    <col min="3" max="4" width="9.00390625" style="121" customWidth="1"/>
    <col min="5" max="5" width="13.125" style="121" customWidth="1"/>
    <col min="6" max="16384" width="9.00390625" style="121" customWidth="1"/>
  </cols>
  <sheetData>
    <row r="1" ht="13.5">
      <c r="A1" s="119" t="s">
        <v>501</v>
      </c>
    </row>
    <row r="2" spans="1:2" ht="27.75" customHeight="1">
      <c r="A2" s="122" t="s">
        <v>502</v>
      </c>
      <c r="B2" s="123"/>
    </row>
    <row r="4" ht="20.25" customHeight="1">
      <c r="B4" s="124" t="s">
        <v>2</v>
      </c>
    </row>
    <row r="5" spans="1:2" ht="31.5" customHeight="1">
      <c r="A5" s="125" t="s">
        <v>3</v>
      </c>
      <c r="B5" s="126" t="s">
        <v>4</v>
      </c>
    </row>
    <row r="6" spans="1:2" ht="17.25" customHeight="1">
      <c r="A6" s="127" t="s">
        <v>503</v>
      </c>
      <c r="B6" s="128">
        <f>SUM(B7,B30)</f>
        <v>358948</v>
      </c>
    </row>
    <row r="7" spans="1:2" s="118" customFormat="1" ht="17.25" customHeight="1">
      <c r="A7" s="129" t="s">
        <v>504</v>
      </c>
      <c r="B7" s="128">
        <f>SUM(B8:B29)</f>
        <v>329564</v>
      </c>
    </row>
    <row r="8" spans="1:2" ht="17.25" customHeight="1">
      <c r="A8" s="130" t="s">
        <v>505</v>
      </c>
      <c r="B8" s="131">
        <v>33132</v>
      </c>
    </row>
    <row r="9" spans="1:2" ht="17.25" customHeight="1">
      <c r="A9" s="130" t="s">
        <v>506</v>
      </c>
      <c r="B9" s="132">
        <v>34065</v>
      </c>
    </row>
    <row r="10" spans="1:2" ht="17.25" customHeight="1">
      <c r="A10" s="133" t="s">
        <v>507</v>
      </c>
      <c r="B10" s="132">
        <v>17563</v>
      </c>
    </row>
    <row r="11" spans="1:2" ht="17.25" customHeight="1">
      <c r="A11" s="130" t="s">
        <v>508</v>
      </c>
      <c r="B11" s="132">
        <v>61123</v>
      </c>
    </row>
    <row r="12" spans="1:2" ht="17.25" customHeight="1">
      <c r="A12" s="130" t="s">
        <v>509</v>
      </c>
      <c r="B12" s="132">
        <v>9516</v>
      </c>
    </row>
    <row r="13" spans="1:2" ht="17.25" customHeight="1">
      <c r="A13" s="134" t="s">
        <v>510</v>
      </c>
      <c r="B13" s="132">
        <v>12845</v>
      </c>
    </row>
    <row r="14" spans="1:2" ht="17.25" customHeight="1">
      <c r="A14" s="130" t="s">
        <v>511</v>
      </c>
      <c r="B14" s="132">
        <v>111</v>
      </c>
    </row>
    <row r="15" spans="1:2" ht="17.25" customHeight="1">
      <c r="A15" s="130" t="s">
        <v>512</v>
      </c>
      <c r="B15" s="132">
        <v>6150</v>
      </c>
    </row>
    <row r="16" spans="1:2" ht="17.25" customHeight="1">
      <c r="A16" s="133" t="s">
        <v>513</v>
      </c>
      <c r="B16" s="132">
        <v>80</v>
      </c>
    </row>
    <row r="17" spans="1:2" ht="17.25" customHeight="1">
      <c r="A17" s="130" t="s">
        <v>514</v>
      </c>
      <c r="B17" s="132">
        <v>32214</v>
      </c>
    </row>
    <row r="18" spans="1:2" ht="17.25" customHeight="1">
      <c r="A18" s="130" t="s">
        <v>515</v>
      </c>
      <c r="B18" s="132">
        <v>28864</v>
      </c>
    </row>
    <row r="19" spans="1:2" ht="17.25" customHeight="1">
      <c r="A19" s="130" t="s">
        <v>516</v>
      </c>
      <c r="B19" s="132">
        <v>951</v>
      </c>
    </row>
    <row r="20" spans="1:2" ht="17.25" customHeight="1">
      <c r="A20" s="130" t="s">
        <v>517</v>
      </c>
      <c r="B20" s="132">
        <v>22312</v>
      </c>
    </row>
    <row r="21" spans="1:2" ht="17.25" customHeight="1">
      <c r="A21" s="134" t="s">
        <v>518</v>
      </c>
      <c r="B21" s="132">
        <v>7864</v>
      </c>
    </row>
    <row r="22" spans="1:2" ht="17.25" customHeight="1">
      <c r="A22" s="134" t="s">
        <v>519</v>
      </c>
      <c r="B22" s="132">
        <v>31269</v>
      </c>
    </row>
    <row r="23" spans="1:2" ht="17.25" customHeight="1">
      <c r="A23" s="134" t="s">
        <v>520</v>
      </c>
      <c r="B23" s="132">
        <v>6741</v>
      </c>
    </row>
    <row r="24" spans="1:2" ht="17.25" customHeight="1">
      <c r="A24" s="130" t="s">
        <v>521</v>
      </c>
      <c r="B24" s="132">
        <v>1642</v>
      </c>
    </row>
    <row r="25" spans="1:2" ht="17.25" customHeight="1">
      <c r="A25" s="133" t="s">
        <v>522</v>
      </c>
      <c r="B25" s="132">
        <v>28</v>
      </c>
    </row>
    <row r="26" spans="1:2" ht="17.25" customHeight="1">
      <c r="A26" s="133" t="s">
        <v>523</v>
      </c>
      <c r="B26" s="132">
        <v>5192</v>
      </c>
    </row>
    <row r="27" spans="1:2" ht="17.25" customHeight="1">
      <c r="A27" s="133" t="s">
        <v>524</v>
      </c>
      <c r="B27" s="132">
        <v>5504</v>
      </c>
    </row>
    <row r="28" spans="1:2" ht="17.25" customHeight="1">
      <c r="A28" s="133" t="s">
        <v>525</v>
      </c>
      <c r="B28" s="132">
        <v>10384</v>
      </c>
    </row>
    <row r="29" spans="1:2" ht="17.25" customHeight="1">
      <c r="A29" s="130" t="s">
        <v>526</v>
      </c>
      <c r="B29" s="132">
        <v>2014</v>
      </c>
    </row>
    <row r="30" spans="1:2" ht="17.25" customHeight="1">
      <c r="A30" s="129" t="s">
        <v>527</v>
      </c>
      <c r="B30" s="128">
        <f>SUM(B31:B47)</f>
        <v>29384</v>
      </c>
    </row>
    <row r="31" spans="1:2" ht="17.25" customHeight="1">
      <c r="A31" s="135" t="s">
        <v>528</v>
      </c>
      <c r="B31" s="131">
        <v>44</v>
      </c>
    </row>
    <row r="32" spans="1:2" ht="17.25" customHeight="1">
      <c r="A32" s="135" t="s">
        <v>529</v>
      </c>
      <c r="B32" s="131"/>
    </row>
    <row r="33" spans="1:2" ht="17.25" customHeight="1">
      <c r="A33" s="135" t="s">
        <v>530</v>
      </c>
      <c r="B33" s="131">
        <v>850</v>
      </c>
    </row>
    <row r="34" spans="1:2" ht="17.25" customHeight="1">
      <c r="A34" s="135" t="s">
        <v>531</v>
      </c>
      <c r="B34" s="131"/>
    </row>
    <row r="35" spans="1:2" ht="17.25" customHeight="1">
      <c r="A35" s="135" t="s">
        <v>532</v>
      </c>
      <c r="B35" s="131"/>
    </row>
    <row r="36" spans="1:2" ht="17.25" customHeight="1">
      <c r="A36" s="135" t="s">
        <v>533</v>
      </c>
      <c r="B36" s="131">
        <v>6210</v>
      </c>
    </row>
    <row r="37" spans="1:2" ht="17.25" customHeight="1">
      <c r="A37" s="135" t="s">
        <v>534</v>
      </c>
      <c r="B37" s="131">
        <v>1540</v>
      </c>
    </row>
    <row r="38" spans="1:2" ht="17.25" customHeight="1">
      <c r="A38" s="135" t="s">
        <v>535</v>
      </c>
      <c r="B38" s="131">
        <v>4120</v>
      </c>
    </row>
    <row r="39" spans="1:2" ht="17.25" customHeight="1">
      <c r="A39" s="135" t="s">
        <v>536</v>
      </c>
      <c r="B39" s="131">
        <v>750</v>
      </c>
    </row>
    <row r="40" spans="1:2" ht="17.25" customHeight="1">
      <c r="A40" s="135" t="s">
        <v>537</v>
      </c>
      <c r="B40" s="131">
        <v>286</v>
      </c>
    </row>
    <row r="41" spans="1:2" ht="17.25" customHeight="1">
      <c r="A41" s="135" t="s">
        <v>538</v>
      </c>
      <c r="B41" s="131">
        <v>10434</v>
      </c>
    </row>
    <row r="42" spans="1:7" ht="17.25" customHeight="1">
      <c r="A42" s="135" t="s">
        <v>539</v>
      </c>
      <c r="B42" s="131"/>
      <c r="E42" s="136"/>
      <c r="F42" s="136"/>
      <c r="G42" s="136"/>
    </row>
    <row r="43" spans="1:2" ht="17.25" customHeight="1">
      <c r="A43" s="135" t="s">
        <v>540</v>
      </c>
      <c r="B43" s="131">
        <v>324</v>
      </c>
    </row>
    <row r="44" spans="1:2" ht="17.25" customHeight="1">
      <c r="A44" s="135" t="s">
        <v>541</v>
      </c>
      <c r="B44" s="131">
        <v>4826</v>
      </c>
    </row>
    <row r="45" spans="1:2" ht="17.25" customHeight="1">
      <c r="A45" s="135" t="s">
        <v>542</v>
      </c>
      <c r="B45" s="131"/>
    </row>
    <row r="46" spans="1:2" ht="17.25" customHeight="1">
      <c r="A46" s="135" t="s">
        <v>543</v>
      </c>
      <c r="B46" s="131"/>
    </row>
    <row r="47" spans="1:2" ht="17.25" customHeight="1">
      <c r="A47" s="137" t="s">
        <v>544</v>
      </c>
      <c r="B47" s="131"/>
    </row>
    <row r="48" spans="1:2" ht="17.25" customHeight="1">
      <c r="A48" s="138" t="s">
        <v>545</v>
      </c>
      <c r="B48" s="128">
        <f>SUM(B49:B52)</f>
        <v>6202</v>
      </c>
    </row>
    <row r="49" spans="1:2" ht="17.25" customHeight="1">
      <c r="A49" s="139" t="s">
        <v>546</v>
      </c>
      <c r="B49" s="131">
        <v>3750</v>
      </c>
    </row>
    <row r="50" spans="1:2" ht="17.25" customHeight="1">
      <c r="A50" s="139" t="s">
        <v>547</v>
      </c>
      <c r="B50" s="131">
        <v>1372</v>
      </c>
    </row>
    <row r="51" spans="1:2" ht="17.25" customHeight="1">
      <c r="A51" s="139" t="s">
        <v>548</v>
      </c>
      <c r="B51" s="131">
        <v>1080</v>
      </c>
    </row>
    <row r="52" spans="1:2" ht="17.25" customHeight="1">
      <c r="A52" s="139" t="s">
        <v>549</v>
      </c>
      <c r="B52" s="131"/>
    </row>
    <row r="53" spans="1:2" ht="17.25" customHeight="1">
      <c r="A53" s="140"/>
      <c r="B53" s="131"/>
    </row>
    <row r="54" spans="1:2" ht="17.25" customHeight="1">
      <c r="A54" s="140"/>
      <c r="B54" s="131"/>
    </row>
    <row r="55" spans="1:2" ht="17.25" customHeight="1">
      <c r="A55" s="139"/>
      <c r="B55" s="131"/>
    </row>
    <row r="56" spans="1:2" ht="17.25" customHeight="1">
      <c r="A56" s="139"/>
      <c r="B56" s="131"/>
    </row>
    <row r="57" spans="1:2" ht="17.25" customHeight="1">
      <c r="A57" s="138" t="s">
        <v>550</v>
      </c>
      <c r="B57" s="128">
        <f>SUM(B48,B6)</f>
        <v>365150</v>
      </c>
    </row>
  </sheetData>
  <sheetProtection/>
  <mergeCells count="1">
    <mergeCell ref="A2:B2"/>
  </mergeCells>
  <printOptions horizontalCentered="1"/>
  <pageMargins left="0.75" right="0.75" top="0.31" bottom="0.08" header="0.11999999999999998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B10"/>
  <sheetViews>
    <sheetView workbookViewId="0" topLeftCell="A1">
      <selection activeCell="O4" sqref="O4"/>
    </sheetView>
  </sheetViews>
  <sheetFormatPr defaultColWidth="9.00390625" defaultRowHeight="13.5"/>
  <cols>
    <col min="1" max="1" width="34.75390625" style="0" customWidth="1"/>
    <col min="2" max="2" width="36.625" style="0" customWidth="1"/>
  </cols>
  <sheetData>
    <row r="1" ht="13.5">
      <c r="A1" t="s">
        <v>551</v>
      </c>
    </row>
    <row r="2" spans="1:2" ht="33" customHeight="1">
      <c r="A2" s="53" t="s">
        <v>552</v>
      </c>
      <c r="B2" s="53"/>
    </row>
    <row r="3" spans="1:2" ht="26.25" customHeight="1">
      <c r="A3" s="41"/>
      <c r="B3" s="42" t="s">
        <v>2</v>
      </c>
    </row>
    <row r="4" spans="1:2" ht="30" customHeight="1">
      <c r="A4" s="56" t="s">
        <v>553</v>
      </c>
      <c r="B4" s="50" t="s">
        <v>4</v>
      </c>
    </row>
    <row r="5" spans="1:2" ht="37.5" customHeight="1">
      <c r="A5" s="106" t="s">
        <v>554</v>
      </c>
      <c r="B5" s="115"/>
    </row>
    <row r="6" spans="1:2" ht="37.5" customHeight="1">
      <c r="A6" s="106"/>
      <c r="B6" s="115"/>
    </row>
    <row r="7" spans="1:2" ht="37.5" customHeight="1">
      <c r="A7" s="108"/>
      <c r="B7" s="115"/>
    </row>
    <row r="8" spans="1:2" ht="37.5" customHeight="1">
      <c r="A8" s="108"/>
      <c r="B8" s="115"/>
    </row>
    <row r="9" spans="1:2" ht="36.75" customHeight="1">
      <c r="A9" s="116" t="s">
        <v>555</v>
      </c>
      <c r="B9" s="117"/>
    </row>
    <row r="10" ht="13.5">
      <c r="A10" s="67" t="s">
        <v>556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B11"/>
  <sheetViews>
    <sheetView showZeros="0" zoomScaleSheetLayoutView="100" workbookViewId="0" topLeftCell="A1">
      <pane xSplit="1" ySplit="4" topLeftCell="B5" activePane="bottomRight" state="frozen"/>
      <selection pane="bottomRight" activeCell="J11" sqref="J11"/>
    </sheetView>
  </sheetViews>
  <sheetFormatPr defaultColWidth="9.00390625" defaultRowHeight="13.5" customHeight="1"/>
  <cols>
    <col min="1" max="1" width="38.75390625" style="87" customWidth="1"/>
    <col min="2" max="2" width="34.25390625" style="87" customWidth="1"/>
    <col min="3" max="16384" width="9.00390625" style="87" customWidth="1"/>
  </cols>
  <sheetData>
    <row r="1" ht="13.5" customHeight="1">
      <c r="A1" s="87" t="s">
        <v>557</v>
      </c>
    </row>
    <row r="2" spans="1:2" ht="50.25" customHeight="1">
      <c r="A2" s="89" t="s">
        <v>558</v>
      </c>
      <c r="B2" s="89"/>
    </row>
    <row r="3" ht="26.25" customHeight="1">
      <c r="B3" s="90" t="s">
        <v>2</v>
      </c>
    </row>
    <row r="4" spans="1:2" s="111" customFormat="1" ht="35.25" customHeight="1">
      <c r="A4" s="112" t="s">
        <v>559</v>
      </c>
      <c r="B4" s="105" t="s">
        <v>4</v>
      </c>
    </row>
    <row r="5" spans="1:2" ht="37.5" customHeight="1">
      <c r="A5" s="106" t="s">
        <v>554</v>
      </c>
      <c r="B5" s="27"/>
    </row>
    <row r="6" spans="1:2" ht="37.5" customHeight="1">
      <c r="A6" s="106"/>
      <c r="B6" s="27"/>
    </row>
    <row r="7" spans="1:2" ht="37.5" customHeight="1">
      <c r="A7" s="106"/>
      <c r="B7" s="27"/>
    </row>
    <row r="8" spans="1:2" ht="37.5" customHeight="1">
      <c r="A8" s="108"/>
      <c r="B8" s="27"/>
    </row>
    <row r="9" spans="1:2" ht="37.5" customHeight="1">
      <c r="A9" s="113"/>
      <c r="B9" s="27"/>
    </row>
    <row r="10" spans="1:2" ht="37.5" customHeight="1">
      <c r="A10" s="114" t="s">
        <v>560</v>
      </c>
      <c r="B10" s="34">
        <f>SUM(B5:B7)</f>
        <v>0</v>
      </c>
    </row>
    <row r="11" ht="21.75" customHeight="1">
      <c r="A11" s="67" t="s">
        <v>556</v>
      </c>
    </row>
  </sheetData>
  <sheetProtection/>
  <mergeCells count="1">
    <mergeCell ref="A2:B2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C13"/>
  <sheetViews>
    <sheetView showZeros="0" zoomScaleSheetLayoutView="100" workbookViewId="0" topLeftCell="A1">
      <selection activeCell="K7" sqref="K5:M7"/>
    </sheetView>
  </sheetViews>
  <sheetFormatPr defaultColWidth="9.00390625" defaultRowHeight="13.5" customHeight="1"/>
  <cols>
    <col min="1" max="1" width="36.625" style="87" customWidth="1"/>
    <col min="2" max="2" width="34.00390625" style="87" customWidth="1"/>
    <col min="3" max="16384" width="9.00390625" style="87" customWidth="1"/>
  </cols>
  <sheetData>
    <row r="1" ht="13.5" customHeight="1">
      <c r="A1" s="87" t="s">
        <v>561</v>
      </c>
    </row>
    <row r="2" spans="1:2" ht="50.25" customHeight="1">
      <c r="A2" s="89" t="s">
        <v>562</v>
      </c>
      <c r="B2" s="89"/>
    </row>
    <row r="3" ht="26.25" customHeight="1">
      <c r="B3" s="90" t="s">
        <v>2</v>
      </c>
    </row>
    <row r="4" spans="1:2" ht="15" customHeight="1">
      <c r="A4" s="105" t="s">
        <v>553</v>
      </c>
      <c r="B4" s="105" t="s">
        <v>4</v>
      </c>
    </row>
    <row r="5" spans="1:2" ht="15" customHeight="1">
      <c r="A5" s="105"/>
      <c r="B5" s="105"/>
    </row>
    <row r="6" spans="1:2" ht="37.5" customHeight="1">
      <c r="A6" s="106" t="s">
        <v>554</v>
      </c>
      <c r="B6" s="107"/>
    </row>
    <row r="7" spans="1:3" ht="37.5" customHeight="1">
      <c r="A7" s="108"/>
      <c r="B7" s="27"/>
      <c r="C7" s="67"/>
    </row>
    <row r="8" spans="1:3" ht="37.5" customHeight="1">
      <c r="A8" s="109"/>
      <c r="B8" s="27"/>
      <c r="C8" s="67"/>
    </row>
    <row r="9" spans="1:3" ht="37.5" customHeight="1">
      <c r="A9" s="109"/>
      <c r="B9" s="27"/>
      <c r="C9" s="67"/>
    </row>
    <row r="10" spans="1:2" ht="37.5" customHeight="1">
      <c r="A10" s="109"/>
      <c r="B10" s="27"/>
    </row>
    <row r="11" spans="1:2" ht="37.5" customHeight="1">
      <c r="A11" s="109"/>
      <c r="B11" s="27"/>
    </row>
    <row r="12" spans="1:2" ht="37.5" customHeight="1">
      <c r="A12" s="36" t="s">
        <v>560</v>
      </c>
      <c r="B12" s="34">
        <f>SUM(B6:B9)</f>
        <v>0</v>
      </c>
    </row>
    <row r="13" spans="1:2" ht="13.5" customHeight="1">
      <c r="A13" s="67" t="s">
        <v>556</v>
      </c>
      <c r="B13" s="110"/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B14"/>
  <sheetViews>
    <sheetView workbookViewId="0" topLeftCell="A1">
      <selection activeCell="I30" sqref="I30"/>
    </sheetView>
  </sheetViews>
  <sheetFormatPr defaultColWidth="9.00390625" defaultRowHeight="13.5"/>
  <cols>
    <col min="1" max="1" width="45.125" style="0" customWidth="1"/>
    <col min="2" max="2" width="30.75390625" style="97" customWidth="1"/>
  </cols>
  <sheetData>
    <row r="1" ht="13.5">
      <c r="A1" t="s">
        <v>563</v>
      </c>
    </row>
    <row r="2" spans="1:2" ht="25.5">
      <c r="A2" s="40" t="s">
        <v>564</v>
      </c>
      <c r="B2" s="98"/>
    </row>
    <row r="3" spans="1:2" ht="23.25" customHeight="1">
      <c r="A3" s="41"/>
      <c r="B3" s="99" t="s">
        <v>2</v>
      </c>
    </row>
    <row r="4" spans="1:2" ht="37.5" customHeight="1">
      <c r="A4" s="100" t="s">
        <v>565</v>
      </c>
      <c r="B4" s="101" t="s">
        <v>566</v>
      </c>
    </row>
    <row r="5" spans="1:2" ht="26.25" customHeight="1">
      <c r="A5" s="45" t="s">
        <v>567</v>
      </c>
      <c r="B5" s="102">
        <v>201127.46</v>
      </c>
    </row>
    <row r="6" spans="1:2" ht="26.25" customHeight="1">
      <c r="A6" s="45" t="s">
        <v>568</v>
      </c>
      <c r="B6" s="103">
        <v>256256.92</v>
      </c>
    </row>
    <row r="7" spans="1:2" ht="26.25" customHeight="1">
      <c r="A7" s="45"/>
      <c r="B7" s="102"/>
    </row>
    <row r="8" spans="1:2" ht="26.25" customHeight="1">
      <c r="A8" s="48"/>
      <c r="B8" s="102"/>
    </row>
    <row r="9" spans="1:2" ht="26.25" customHeight="1">
      <c r="A9" s="48"/>
      <c r="B9" s="102"/>
    </row>
    <row r="10" spans="1:2" ht="26.25" customHeight="1">
      <c r="A10" s="48"/>
      <c r="B10" s="102"/>
    </row>
    <row r="11" spans="1:2" ht="26.25" customHeight="1">
      <c r="A11" s="49"/>
      <c r="B11" s="102"/>
    </row>
    <row r="12" spans="1:2" ht="26.25" customHeight="1">
      <c r="A12" s="49"/>
      <c r="B12" s="102"/>
    </row>
    <row r="13" spans="1:2" ht="26.25" customHeight="1">
      <c r="A13" s="49"/>
      <c r="B13" s="102"/>
    </row>
    <row r="14" spans="1:2" ht="26.25" customHeight="1">
      <c r="A14" s="50"/>
      <c r="B14" s="10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HH</cp:lastModifiedBy>
  <cp:lastPrinted>2020-02-15T08:12:04Z</cp:lastPrinted>
  <dcterms:created xsi:type="dcterms:W3CDTF">2014-12-08T10:49:21Z</dcterms:created>
  <dcterms:modified xsi:type="dcterms:W3CDTF">2024-01-25T06:59:43Z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57BA72D7B41E4DD58F98637EF4E0AB3B</vt:lpwstr>
  </property>
</Properties>
</file>