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5695_6508162a9eb49" sheetId="1" r:id="rId1"/>
  </sheets>
  <definedNames>
    <definedName name="_xlnm._FilterDatabase" localSheetId="0" hidden="1">'5695_6508162a9eb49'!$A$2:$D$113</definedName>
  </definedNames>
  <calcPr calcId="144525"/>
</workbook>
</file>

<file path=xl/sharedStrings.xml><?xml version="1.0" encoding="utf-8"?>
<sst xmlns="http://schemas.openxmlformats.org/spreadsheetml/2006/main" count="120" uniqueCount="10">
  <si>
    <t>濉溪县2023年公开招聘基层医疗卫生专业技术人员（县管乡用）考生专业测试成绩及考试总成绩</t>
  </si>
  <si>
    <t>岗位代码</t>
  </si>
  <si>
    <t>岗位名称</t>
  </si>
  <si>
    <t>准考证号</t>
  </si>
  <si>
    <t>笔试成绩</t>
  </si>
  <si>
    <t>专业测试成绩</t>
  </si>
  <si>
    <t>考试总成绩（笔试成绩×0.6+专业测试成绩×0.4）</t>
  </si>
  <si>
    <t>备注</t>
  </si>
  <si>
    <t>专业技术人员</t>
  </si>
  <si>
    <t>专业测试缺考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</si>
</sst>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sz val="12"/>
      <color rgb="FFFF0000"/>
      <name val="宋体"/>
      <charset val="134"/>
    </font>
    <font>
      <sz val="14"/>
      <name val="方正小标宋简体"/>
      <charset val="134"/>
    </font>
    <font>
      <b/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4" fillId="19" borderId="3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20" fillId="29" borderId="3" applyNumberFormat="false" applyAlignment="false" applyProtection="false">
      <alignment vertical="center"/>
    </xf>
    <xf numFmtId="0" fontId="21" fillId="19" borderId="5" applyNumberFormat="false" applyAlignment="false" applyProtection="false">
      <alignment vertical="center"/>
    </xf>
    <xf numFmtId="0" fontId="22" fillId="31" borderId="6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1" fillId="32" borderId="7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176" fontId="0" fillId="0" borderId="0" xfId="0" applyNumberForma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176" fontId="0" fillId="0" borderId="1" xfId="0" applyNumberFormat="true" applyFont="true" applyBorder="true" applyAlignment="true">
      <alignment horizontal="center" vertical="center"/>
    </xf>
    <xf numFmtId="0" fontId="0" fillId="0" borderId="1" xfId="0" applyFont="true" applyBorder="true">
      <alignment vertical="center"/>
    </xf>
    <xf numFmtId="176" fontId="0" fillId="0" borderId="0" xfId="0" applyNumberFormat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"/>
  <sheetViews>
    <sheetView tabSelected="1" workbookViewId="0">
      <selection activeCell="I3" sqref="I3"/>
    </sheetView>
  </sheetViews>
  <sheetFormatPr defaultColWidth="9" defaultRowHeight="14.1" customHeight="true" outlineLevelCol="6"/>
  <cols>
    <col min="1" max="1" width="10.5" customWidth="true"/>
    <col min="2" max="2" width="14.5" customWidth="true"/>
    <col min="3" max="3" width="11.625" customWidth="true"/>
    <col min="4" max="4" width="10.125" style="2" customWidth="true"/>
    <col min="5" max="5" width="13.625" style="2" customWidth="true"/>
    <col min="6" max="6" width="15.5" style="2" customWidth="true"/>
    <col min="7" max="7" width="14.125" customWidth="true"/>
  </cols>
  <sheetData>
    <row r="1" ht="50" customHeight="true" spans="1:7">
      <c r="A1" s="3" t="s">
        <v>0</v>
      </c>
      <c r="B1" s="3"/>
      <c r="C1" s="3"/>
      <c r="D1" s="3"/>
      <c r="E1" s="3"/>
      <c r="F1" s="3"/>
      <c r="G1" s="3"/>
    </row>
    <row r="2" ht="75" customHeight="true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</row>
    <row r="3" ht="15" customHeight="true" spans="1:7">
      <c r="A3" s="6" t="str">
        <f t="shared" ref="A3:A24" si="0">"202301"</f>
        <v>202301</v>
      </c>
      <c r="B3" s="6" t="s">
        <v>8</v>
      </c>
      <c r="C3" s="6" t="str">
        <f>"2023090629"</f>
        <v>2023090629</v>
      </c>
      <c r="D3" s="7">
        <v>76</v>
      </c>
      <c r="E3" s="7">
        <v>73.68</v>
      </c>
      <c r="F3" s="7">
        <f>D3*0.6+E3*0.4</f>
        <v>75.072</v>
      </c>
      <c r="G3" s="8"/>
    </row>
    <row r="4" ht="15" customHeight="true" spans="1:7">
      <c r="A4" s="6" t="str">
        <f t="shared" si="0"/>
        <v>202301</v>
      </c>
      <c r="B4" s="6" t="s">
        <v>8</v>
      </c>
      <c r="C4" s="6" t="str">
        <f>"2023090222"</f>
        <v>2023090222</v>
      </c>
      <c r="D4" s="7">
        <v>75.4</v>
      </c>
      <c r="E4" s="7">
        <v>77.36</v>
      </c>
      <c r="F4" s="7">
        <f t="shared" ref="F4:F67" si="1">D4*0.6+E4*0.4</f>
        <v>76.184</v>
      </c>
      <c r="G4" s="8"/>
    </row>
    <row r="5" ht="15" customHeight="true" spans="1:7">
      <c r="A5" s="6" t="str">
        <f t="shared" si="0"/>
        <v>202301</v>
      </c>
      <c r="B5" s="6" t="s">
        <v>8</v>
      </c>
      <c r="C5" s="6" t="str">
        <f>"2023090819"</f>
        <v>2023090819</v>
      </c>
      <c r="D5" s="7">
        <v>72.8</v>
      </c>
      <c r="E5" s="7">
        <v>76.72</v>
      </c>
      <c r="F5" s="7">
        <f t="shared" si="1"/>
        <v>74.368</v>
      </c>
      <c r="G5" s="8"/>
    </row>
    <row r="6" ht="15" customHeight="true" spans="1:7">
      <c r="A6" s="6" t="str">
        <f t="shared" si="0"/>
        <v>202301</v>
      </c>
      <c r="B6" s="6" t="s">
        <v>8</v>
      </c>
      <c r="C6" s="6" t="str">
        <f>"2023090328"</f>
        <v>2023090328</v>
      </c>
      <c r="D6" s="7">
        <v>72.7</v>
      </c>
      <c r="E6" s="7">
        <v>78.88</v>
      </c>
      <c r="F6" s="7">
        <f t="shared" si="1"/>
        <v>75.172</v>
      </c>
      <c r="G6" s="8"/>
    </row>
    <row r="7" ht="15" customHeight="true" spans="1:7">
      <c r="A7" s="6" t="str">
        <f t="shared" si="0"/>
        <v>202301</v>
      </c>
      <c r="B7" s="6" t="s">
        <v>8</v>
      </c>
      <c r="C7" s="6" t="str">
        <f>"2023090303"</f>
        <v>2023090303</v>
      </c>
      <c r="D7" s="7">
        <v>72.3</v>
      </c>
      <c r="E7" s="7">
        <v>77.72</v>
      </c>
      <c r="F7" s="7">
        <f t="shared" si="1"/>
        <v>74.468</v>
      </c>
      <c r="G7" s="8"/>
    </row>
    <row r="8" ht="15" customHeight="true" spans="1:7">
      <c r="A8" s="6" t="str">
        <f t="shared" si="0"/>
        <v>202301</v>
      </c>
      <c r="B8" s="6" t="s">
        <v>8</v>
      </c>
      <c r="C8" s="6" t="str">
        <f>"2023090830"</f>
        <v>2023090830</v>
      </c>
      <c r="D8" s="7">
        <v>72</v>
      </c>
      <c r="E8" s="7">
        <v>77.58</v>
      </c>
      <c r="F8" s="7">
        <f t="shared" si="1"/>
        <v>74.232</v>
      </c>
      <c r="G8" s="8"/>
    </row>
    <row r="9" ht="15" customHeight="true" spans="1:7">
      <c r="A9" s="6" t="str">
        <f t="shared" si="0"/>
        <v>202301</v>
      </c>
      <c r="B9" s="6" t="s">
        <v>8</v>
      </c>
      <c r="C9" s="6" t="str">
        <f>"2023090112"</f>
        <v>2023090112</v>
      </c>
      <c r="D9" s="7">
        <v>70.5</v>
      </c>
      <c r="E9" s="7">
        <v>77.1</v>
      </c>
      <c r="F9" s="7">
        <f t="shared" si="1"/>
        <v>73.14</v>
      </c>
      <c r="G9" s="8"/>
    </row>
    <row r="10" ht="15" customHeight="true" spans="1:7">
      <c r="A10" s="6" t="str">
        <f t="shared" si="0"/>
        <v>202301</v>
      </c>
      <c r="B10" s="6" t="s">
        <v>8</v>
      </c>
      <c r="C10" s="6" t="str">
        <f>"2023090523"</f>
        <v>2023090523</v>
      </c>
      <c r="D10" s="7">
        <v>69.7</v>
      </c>
      <c r="E10" s="7">
        <v>77.22</v>
      </c>
      <c r="F10" s="7">
        <f t="shared" si="1"/>
        <v>72.708</v>
      </c>
      <c r="G10" s="8"/>
    </row>
    <row r="11" ht="15" customHeight="true" spans="1:7">
      <c r="A11" s="6" t="str">
        <f t="shared" si="0"/>
        <v>202301</v>
      </c>
      <c r="B11" s="6" t="s">
        <v>8</v>
      </c>
      <c r="C11" s="6" t="str">
        <f>"2023090413"</f>
        <v>2023090413</v>
      </c>
      <c r="D11" s="7">
        <v>69.6</v>
      </c>
      <c r="E11" s="7">
        <v>77.88</v>
      </c>
      <c r="F11" s="7">
        <f t="shared" si="1"/>
        <v>72.912</v>
      </c>
      <c r="G11" s="8"/>
    </row>
    <row r="12" ht="15" customHeight="true" spans="1:7">
      <c r="A12" s="6" t="str">
        <f t="shared" si="0"/>
        <v>202301</v>
      </c>
      <c r="B12" s="6" t="s">
        <v>8</v>
      </c>
      <c r="C12" s="6" t="str">
        <f>"2023090318"</f>
        <v>2023090318</v>
      </c>
      <c r="D12" s="7">
        <v>69.5</v>
      </c>
      <c r="E12" s="7">
        <v>0</v>
      </c>
      <c r="F12" s="7">
        <f t="shared" si="1"/>
        <v>41.7</v>
      </c>
      <c r="G12" s="8" t="s">
        <v>9</v>
      </c>
    </row>
    <row r="13" ht="15" customHeight="true" spans="1:7">
      <c r="A13" s="6" t="str">
        <f t="shared" si="0"/>
        <v>202301</v>
      </c>
      <c r="B13" s="6" t="s">
        <v>8</v>
      </c>
      <c r="C13" s="6" t="str">
        <f>"2023090127"</f>
        <v>2023090127</v>
      </c>
      <c r="D13" s="7">
        <v>69.3</v>
      </c>
      <c r="E13" s="7">
        <v>77.72</v>
      </c>
      <c r="F13" s="7">
        <f t="shared" si="1"/>
        <v>72.668</v>
      </c>
      <c r="G13" s="8"/>
    </row>
    <row r="14" ht="15" customHeight="true" spans="1:7">
      <c r="A14" s="6" t="str">
        <f t="shared" si="0"/>
        <v>202301</v>
      </c>
      <c r="B14" s="6" t="s">
        <v>8</v>
      </c>
      <c r="C14" s="6" t="str">
        <f>"2023091012"</f>
        <v>2023091012</v>
      </c>
      <c r="D14" s="7">
        <v>68.5</v>
      </c>
      <c r="E14" s="7">
        <v>76.7</v>
      </c>
      <c r="F14" s="7">
        <f t="shared" si="1"/>
        <v>71.78</v>
      </c>
      <c r="G14" s="8"/>
    </row>
    <row r="15" ht="15" customHeight="true" spans="1:7">
      <c r="A15" s="6" t="str">
        <f t="shared" si="0"/>
        <v>202301</v>
      </c>
      <c r="B15" s="6" t="s">
        <v>8</v>
      </c>
      <c r="C15" s="6" t="str">
        <f>"2023090508"</f>
        <v>2023090508</v>
      </c>
      <c r="D15" s="7">
        <v>67.5</v>
      </c>
      <c r="E15" s="7">
        <v>77.6</v>
      </c>
      <c r="F15" s="7">
        <f t="shared" si="1"/>
        <v>71.54</v>
      </c>
      <c r="G15" s="8"/>
    </row>
    <row r="16" ht="15" customHeight="true" spans="1:7">
      <c r="A16" s="6" t="str">
        <f t="shared" si="0"/>
        <v>202301</v>
      </c>
      <c r="B16" s="6" t="s">
        <v>8</v>
      </c>
      <c r="C16" s="6" t="str">
        <f>"2023091010"</f>
        <v>2023091010</v>
      </c>
      <c r="D16" s="7">
        <v>64.7</v>
      </c>
      <c r="E16" s="7">
        <v>73.7</v>
      </c>
      <c r="F16" s="7">
        <f t="shared" si="1"/>
        <v>68.3</v>
      </c>
      <c r="G16" s="8"/>
    </row>
    <row r="17" ht="15" customHeight="true" spans="1:7">
      <c r="A17" s="6" t="str">
        <f t="shared" si="0"/>
        <v>202301</v>
      </c>
      <c r="B17" s="6" t="s">
        <v>8</v>
      </c>
      <c r="C17" s="6" t="str">
        <f>"2023090503"</f>
        <v>2023090503</v>
      </c>
      <c r="D17" s="7">
        <v>64</v>
      </c>
      <c r="E17" s="7">
        <v>77.4</v>
      </c>
      <c r="F17" s="7">
        <f t="shared" si="1"/>
        <v>69.36</v>
      </c>
      <c r="G17" s="8"/>
    </row>
    <row r="18" ht="15" customHeight="true" spans="1:7">
      <c r="A18" s="6" t="str">
        <f t="shared" si="0"/>
        <v>202301</v>
      </c>
      <c r="B18" s="6" t="s">
        <v>8</v>
      </c>
      <c r="C18" s="6" t="str">
        <f>"2023090628"</f>
        <v>2023090628</v>
      </c>
      <c r="D18" s="7">
        <v>63.7</v>
      </c>
      <c r="E18" s="7">
        <v>74</v>
      </c>
      <c r="F18" s="7">
        <f t="shared" si="1"/>
        <v>67.82</v>
      </c>
      <c r="G18" s="8"/>
    </row>
    <row r="19" ht="15" customHeight="true" spans="1:7">
      <c r="A19" s="6" t="str">
        <f t="shared" si="0"/>
        <v>202301</v>
      </c>
      <c r="B19" s="6" t="s">
        <v>8</v>
      </c>
      <c r="C19" s="6" t="str">
        <f>"2023090722"</f>
        <v>2023090722</v>
      </c>
      <c r="D19" s="7">
        <v>63.4</v>
      </c>
      <c r="E19" s="7">
        <v>77.26</v>
      </c>
      <c r="F19" s="7">
        <f t="shared" si="1"/>
        <v>68.944</v>
      </c>
      <c r="G19" s="8"/>
    </row>
    <row r="20" ht="15" customHeight="true" spans="1:7">
      <c r="A20" s="6" t="str">
        <f t="shared" si="0"/>
        <v>202301</v>
      </c>
      <c r="B20" s="6" t="s">
        <v>8</v>
      </c>
      <c r="C20" s="6" t="str">
        <f>"2023090207"</f>
        <v>2023090207</v>
      </c>
      <c r="D20" s="7">
        <v>63.3</v>
      </c>
      <c r="E20" s="7">
        <v>77.3</v>
      </c>
      <c r="F20" s="7">
        <f t="shared" si="1"/>
        <v>68.9</v>
      </c>
      <c r="G20" s="8"/>
    </row>
    <row r="21" ht="15" customHeight="true" spans="1:7">
      <c r="A21" s="6" t="str">
        <f t="shared" si="0"/>
        <v>202301</v>
      </c>
      <c r="B21" s="6" t="s">
        <v>8</v>
      </c>
      <c r="C21" s="6" t="str">
        <f>"2023090716"</f>
        <v>2023090716</v>
      </c>
      <c r="D21" s="7">
        <v>62.7</v>
      </c>
      <c r="E21" s="7">
        <v>76.8</v>
      </c>
      <c r="F21" s="7">
        <f t="shared" si="1"/>
        <v>68.34</v>
      </c>
      <c r="G21" s="8"/>
    </row>
    <row r="22" ht="15" customHeight="true" spans="1:7">
      <c r="A22" s="6" t="str">
        <f t="shared" si="0"/>
        <v>202301</v>
      </c>
      <c r="B22" s="6" t="s">
        <v>8</v>
      </c>
      <c r="C22" s="6" t="str">
        <f>"2023091007"</f>
        <v>2023091007</v>
      </c>
      <c r="D22" s="7">
        <v>62.7</v>
      </c>
      <c r="E22" s="7">
        <v>77.48</v>
      </c>
      <c r="F22" s="7">
        <f t="shared" si="1"/>
        <v>68.612</v>
      </c>
      <c r="G22" s="8"/>
    </row>
    <row r="23" ht="15" customHeight="true" spans="1:7">
      <c r="A23" s="6" t="str">
        <f t="shared" si="0"/>
        <v>202301</v>
      </c>
      <c r="B23" s="6" t="s">
        <v>8</v>
      </c>
      <c r="C23" s="6" t="str">
        <f>"2023090713"</f>
        <v>2023090713</v>
      </c>
      <c r="D23" s="7">
        <v>62.2</v>
      </c>
      <c r="E23" s="7">
        <v>77.36</v>
      </c>
      <c r="F23" s="7">
        <f t="shared" si="1"/>
        <v>68.264</v>
      </c>
      <c r="G23" s="8"/>
    </row>
    <row r="24" ht="15" customHeight="true" spans="1:7">
      <c r="A24" s="6" t="str">
        <f t="shared" si="0"/>
        <v>202301</v>
      </c>
      <c r="B24" s="6" t="s">
        <v>8</v>
      </c>
      <c r="C24" s="6" t="str">
        <f>"2023090923"</f>
        <v>2023090923</v>
      </c>
      <c r="D24" s="7">
        <v>62.2</v>
      </c>
      <c r="E24" s="7">
        <v>0</v>
      </c>
      <c r="F24" s="7">
        <f t="shared" si="1"/>
        <v>37.32</v>
      </c>
      <c r="G24" s="8" t="s">
        <v>9</v>
      </c>
    </row>
    <row r="25" ht="15" customHeight="true" spans="1:7">
      <c r="A25" s="6" t="str">
        <f t="shared" ref="A25:A31" si="2">"202301"</f>
        <v>202301</v>
      </c>
      <c r="B25" s="6" t="s">
        <v>8</v>
      </c>
      <c r="C25" s="6" t="str">
        <f>"2023090323"</f>
        <v>2023090323</v>
      </c>
      <c r="D25" s="7">
        <v>61.7</v>
      </c>
      <c r="E25" s="7">
        <v>76.34</v>
      </c>
      <c r="F25" s="7">
        <f t="shared" si="1"/>
        <v>67.556</v>
      </c>
      <c r="G25" s="8"/>
    </row>
    <row r="26" ht="15" customHeight="true" spans="1:7">
      <c r="A26" s="6" t="str">
        <f t="shared" si="2"/>
        <v>202301</v>
      </c>
      <c r="B26" s="6" t="s">
        <v>8</v>
      </c>
      <c r="C26" s="6" t="str">
        <f>"2023090220"</f>
        <v>2023090220</v>
      </c>
      <c r="D26" s="7">
        <v>61</v>
      </c>
      <c r="E26" s="7">
        <v>75.98</v>
      </c>
      <c r="F26" s="7">
        <f t="shared" si="1"/>
        <v>66.992</v>
      </c>
      <c r="G26" s="8"/>
    </row>
    <row r="27" ht="15" customHeight="true" spans="1:7">
      <c r="A27" s="6" t="str">
        <f t="shared" si="2"/>
        <v>202301</v>
      </c>
      <c r="B27" s="6" t="s">
        <v>8</v>
      </c>
      <c r="C27" s="6" t="str">
        <f>"2023090422"</f>
        <v>2023090422</v>
      </c>
      <c r="D27" s="7">
        <v>59.9</v>
      </c>
      <c r="E27" s="7">
        <v>72.62</v>
      </c>
      <c r="F27" s="7">
        <f t="shared" si="1"/>
        <v>64.988</v>
      </c>
      <c r="G27" s="8"/>
    </row>
    <row r="28" ht="15" customHeight="true" spans="1:7">
      <c r="A28" s="6" t="str">
        <f t="shared" si="2"/>
        <v>202301</v>
      </c>
      <c r="B28" s="6" t="s">
        <v>8</v>
      </c>
      <c r="C28" s="6" t="str">
        <f>"2023090221"</f>
        <v>2023090221</v>
      </c>
      <c r="D28" s="7">
        <v>59.5</v>
      </c>
      <c r="E28" s="7">
        <v>76.86</v>
      </c>
      <c r="F28" s="7">
        <f t="shared" si="1"/>
        <v>66.444</v>
      </c>
      <c r="G28" s="8"/>
    </row>
    <row r="29" s="1" customFormat="true" ht="15" customHeight="true" spans="1:7">
      <c r="A29" s="6" t="str">
        <f t="shared" si="2"/>
        <v>202301</v>
      </c>
      <c r="B29" s="6" t="s">
        <v>8</v>
      </c>
      <c r="C29" s="6" t="str">
        <f>"2023090414"</f>
        <v>2023090414</v>
      </c>
      <c r="D29" s="7">
        <v>59.4</v>
      </c>
      <c r="E29" s="7">
        <v>73.04</v>
      </c>
      <c r="F29" s="7">
        <f t="shared" si="1"/>
        <v>64.856</v>
      </c>
      <c r="G29" s="8"/>
    </row>
    <row r="30" s="1" customFormat="true" ht="15" customHeight="true" spans="1:7">
      <c r="A30" s="6" t="str">
        <f t="shared" si="2"/>
        <v>202301</v>
      </c>
      <c r="B30" s="6" t="s">
        <v>8</v>
      </c>
      <c r="C30" s="6" t="str">
        <f>"2023091008"</f>
        <v>2023091008</v>
      </c>
      <c r="D30" s="7">
        <v>59</v>
      </c>
      <c r="E30" s="7">
        <v>73.88</v>
      </c>
      <c r="F30" s="7">
        <f t="shared" si="1"/>
        <v>64.952</v>
      </c>
      <c r="G30" s="8"/>
    </row>
    <row r="31" s="1" customFormat="true" ht="15" customHeight="true" spans="1:7">
      <c r="A31" s="6" t="str">
        <f t="shared" si="2"/>
        <v>202301</v>
      </c>
      <c r="B31" s="6" t="s">
        <v>8</v>
      </c>
      <c r="C31" s="6" t="str">
        <f>"2023090230"</f>
        <v>2023090230</v>
      </c>
      <c r="D31" s="7">
        <v>57.9</v>
      </c>
      <c r="E31" s="7">
        <v>0</v>
      </c>
      <c r="F31" s="7">
        <f t="shared" si="1"/>
        <v>34.74</v>
      </c>
      <c r="G31" s="8" t="s">
        <v>9</v>
      </c>
    </row>
    <row r="32" ht="15" customHeight="true" spans="1:7">
      <c r="A32" s="6"/>
      <c r="B32" s="6"/>
      <c r="C32" s="6"/>
      <c r="D32" s="7"/>
      <c r="E32" s="7"/>
      <c r="F32" s="7"/>
      <c r="G32" s="8"/>
    </row>
    <row r="33" ht="15" customHeight="true" spans="1:7">
      <c r="A33" s="6" t="str">
        <f t="shared" ref="A33:A47" si="3">"202302"</f>
        <v>202302</v>
      </c>
      <c r="B33" s="6" t="s">
        <v>8</v>
      </c>
      <c r="C33" s="6" t="str">
        <f>"2023090711"</f>
        <v>2023090711</v>
      </c>
      <c r="D33" s="7">
        <v>77.5</v>
      </c>
      <c r="E33" s="7">
        <v>80.46</v>
      </c>
      <c r="F33" s="7">
        <f t="shared" si="1"/>
        <v>78.684</v>
      </c>
      <c r="G33" s="8"/>
    </row>
    <row r="34" ht="15" customHeight="true" spans="1:7">
      <c r="A34" s="6" t="str">
        <f t="shared" si="3"/>
        <v>202302</v>
      </c>
      <c r="B34" s="6" t="s">
        <v>8</v>
      </c>
      <c r="C34" s="6" t="str">
        <f>"2023090904"</f>
        <v>2023090904</v>
      </c>
      <c r="D34" s="7">
        <v>74</v>
      </c>
      <c r="E34" s="7">
        <v>77.16</v>
      </c>
      <c r="F34" s="7">
        <f t="shared" si="1"/>
        <v>75.264</v>
      </c>
      <c r="G34" s="8"/>
    </row>
    <row r="35" ht="15" customHeight="true" spans="1:7">
      <c r="A35" s="6" t="str">
        <f t="shared" si="3"/>
        <v>202302</v>
      </c>
      <c r="B35" s="6" t="s">
        <v>8</v>
      </c>
      <c r="C35" s="6" t="str">
        <f>"2023090106"</f>
        <v>2023090106</v>
      </c>
      <c r="D35" s="7">
        <v>73.7</v>
      </c>
      <c r="E35" s="7">
        <v>78.28</v>
      </c>
      <c r="F35" s="7">
        <f t="shared" si="1"/>
        <v>75.532</v>
      </c>
      <c r="G35" s="8"/>
    </row>
    <row r="36" ht="15" customHeight="true" spans="1:7">
      <c r="A36" s="6" t="str">
        <f t="shared" si="3"/>
        <v>202302</v>
      </c>
      <c r="B36" s="6" t="s">
        <v>8</v>
      </c>
      <c r="C36" s="6" t="str">
        <f>"2023091013"</f>
        <v>2023091013</v>
      </c>
      <c r="D36" s="7">
        <v>73.4</v>
      </c>
      <c r="E36" s="7">
        <v>73.18</v>
      </c>
      <c r="F36" s="7">
        <f t="shared" si="1"/>
        <v>73.312</v>
      </c>
      <c r="G36" s="8"/>
    </row>
    <row r="37" ht="15" customHeight="true" spans="1:7">
      <c r="A37" s="6" t="str">
        <f t="shared" si="3"/>
        <v>202302</v>
      </c>
      <c r="B37" s="6" t="s">
        <v>8</v>
      </c>
      <c r="C37" s="6" t="str">
        <f>"2023090807"</f>
        <v>2023090807</v>
      </c>
      <c r="D37" s="7">
        <v>72.4</v>
      </c>
      <c r="E37" s="7">
        <v>74.74</v>
      </c>
      <c r="F37" s="7">
        <f t="shared" si="1"/>
        <v>73.336</v>
      </c>
      <c r="G37" s="8"/>
    </row>
    <row r="38" ht="15" customHeight="true" spans="1:7">
      <c r="A38" s="6" t="str">
        <f t="shared" si="3"/>
        <v>202302</v>
      </c>
      <c r="B38" s="6" t="s">
        <v>8</v>
      </c>
      <c r="C38" s="6" t="str">
        <f>"2023090415"</f>
        <v>2023090415</v>
      </c>
      <c r="D38" s="7">
        <v>70.8</v>
      </c>
      <c r="E38" s="7">
        <v>80.04</v>
      </c>
      <c r="F38" s="7">
        <f t="shared" si="1"/>
        <v>74.496</v>
      </c>
      <c r="G38" s="8"/>
    </row>
    <row r="39" ht="15" customHeight="true" spans="1:7">
      <c r="A39" s="6" t="str">
        <f t="shared" si="3"/>
        <v>202302</v>
      </c>
      <c r="B39" s="6" t="s">
        <v>8</v>
      </c>
      <c r="C39" s="6" t="str">
        <f>"2023090907"</f>
        <v>2023090907</v>
      </c>
      <c r="D39" s="7">
        <v>69.5</v>
      </c>
      <c r="E39" s="7">
        <v>71.16</v>
      </c>
      <c r="F39" s="7">
        <f t="shared" si="1"/>
        <v>70.164</v>
      </c>
      <c r="G39" s="8"/>
    </row>
    <row r="40" ht="15" customHeight="true" spans="1:7">
      <c r="A40" s="6" t="str">
        <f t="shared" si="3"/>
        <v>202302</v>
      </c>
      <c r="B40" s="6" t="s">
        <v>8</v>
      </c>
      <c r="C40" s="6" t="str">
        <f>"2023090625"</f>
        <v>2023090625</v>
      </c>
      <c r="D40" s="7">
        <v>68.6</v>
      </c>
      <c r="E40" s="7">
        <v>79.66</v>
      </c>
      <c r="F40" s="7">
        <f t="shared" si="1"/>
        <v>73.024</v>
      </c>
      <c r="G40" s="8"/>
    </row>
    <row r="41" ht="15" customHeight="true" spans="1:7">
      <c r="A41" s="6" t="str">
        <f t="shared" si="3"/>
        <v>202302</v>
      </c>
      <c r="B41" s="6" t="s">
        <v>8</v>
      </c>
      <c r="C41" s="6" t="str">
        <f>"2023090109"</f>
        <v>2023090109</v>
      </c>
      <c r="D41" s="7">
        <v>68.4</v>
      </c>
      <c r="E41" s="7">
        <v>75.78</v>
      </c>
      <c r="F41" s="7">
        <f t="shared" si="1"/>
        <v>71.352</v>
      </c>
      <c r="G41" s="8"/>
    </row>
    <row r="42" ht="15" customHeight="true" spans="1:7">
      <c r="A42" s="6" t="str">
        <f t="shared" si="3"/>
        <v>202302</v>
      </c>
      <c r="B42" s="6" t="s">
        <v>8</v>
      </c>
      <c r="C42" s="6" t="str">
        <f>"2023090104"</f>
        <v>2023090104</v>
      </c>
      <c r="D42" s="7">
        <v>68.1</v>
      </c>
      <c r="E42" s="7">
        <v>78.48</v>
      </c>
      <c r="F42" s="7">
        <f t="shared" si="1"/>
        <v>72.252</v>
      </c>
      <c r="G42" s="8"/>
    </row>
    <row r="43" ht="15" customHeight="true" spans="1:7">
      <c r="A43" s="6" t="str">
        <f t="shared" si="3"/>
        <v>202302</v>
      </c>
      <c r="B43" s="6" t="s">
        <v>8</v>
      </c>
      <c r="C43" s="6" t="str">
        <f>"2023090816"</f>
        <v>2023090816</v>
      </c>
      <c r="D43" s="7">
        <v>68.1</v>
      </c>
      <c r="E43" s="7">
        <v>74.22</v>
      </c>
      <c r="F43" s="7">
        <f t="shared" si="1"/>
        <v>70.548</v>
      </c>
      <c r="G43" s="8"/>
    </row>
    <row r="44" ht="15" customHeight="true" spans="1:7">
      <c r="A44" s="6" t="str">
        <f t="shared" si="3"/>
        <v>202302</v>
      </c>
      <c r="B44" s="6" t="s">
        <v>8</v>
      </c>
      <c r="C44" s="6" t="str">
        <f>"2023090717"</f>
        <v>2023090717</v>
      </c>
      <c r="D44" s="7">
        <v>68</v>
      </c>
      <c r="E44" s="7">
        <v>77.12</v>
      </c>
      <c r="F44" s="7">
        <f t="shared" si="1"/>
        <v>71.648</v>
      </c>
      <c r="G44" s="8"/>
    </row>
    <row r="45" ht="15" customHeight="true" spans="1:7">
      <c r="A45" s="6" t="str">
        <f t="shared" si="3"/>
        <v>202302</v>
      </c>
      <c r="B45" s="6" t="s">
        <v>8</v>
      </c>
      <c r="C45" s="6" t="str">
        <f>"2023090319"</f>
        <v>2023090319</v>
      </c>
      <c r="D45" s="7">
        <v>67.7</v>
      </c>
      <c r="E45" s="7">
        <v>80.14</v>
      </c>
      <c r="F45" s="7">
        <f t="shared" si="1"/>
        <v>72.676</v>
      </c>
      <c r="G45" s="8"/>
    </row>
    <row r="46" ht="15" customHeight="true" spans="1:7">
      <c r="A46" s="6" t="str">
        <f t="shared" si="3"/>
        <v>202302</v>
      </c>
      <c r="B46" s="6" t="s">
        <v>8</v>
      </c>
      <c r="C46" s="6" t="str">
        <f>"2023090715"</f>
        <v>2023090715</v>
      </c>
      <c r="D46" s="7">
        <v>67.2</v>
      </c>
      <c r="E46" s="7">
        <v>76.58</v>
      </c>
      <c r="F46" s="7">
        <f t="shared" si="1"/>
        <v>70.952</v>
      </c>
      <c r="G46" s="8"/>
    </row>
    <row r="47" ht="15" customHeight="true" spans="1:7">
      <c r="A47" s="6" t="str">
        <f t="shared" si="3"/>
        <v>202302</v>
      </c>
      <c r="B47" s="6" t="s">
        <v>8</v>
      </c>
      <c r="C47" s="6" t="str">
        <f>"2023090407"</f>
        <v>2023090407</v>
      </c>
      <c r="D47" s="7">
        <v>66.8</v>
      </c>
      <c r="E47" s="7">
        <v>73.34</v>
      </c>
      <c r="F47" s="7">
        <f t="shared" si="1"/>
        <v>69.416</v>
      </c>
      <c r="G47" s="8"/>
    </row>
    <row r="48" ht="15" customHeight="true" spans="1:7">
      <c r="A48" s="6" t="str">
        <f t="shared" ref="A48:A59" si="4">"202302"</f>
        <v>202302</v>
      </c>
      <c r="B48" s="6" t="s">
        <v>8</v>
      </c>
      <c r="C48" s="6" t="str">
        <f>"2023090512"</f>
        <v>2023090512</v>
      </c>
      <c r="D48" s="7">
        <v>65.5</v>
      </c>
      <c r="E48" s="7">
        <v>80.52</v>
      </c>
      <c r="F48" s="7">
        <f t="shared" si="1"/>
        <v>71.508</v>
      </c>
      <c r="G48" s="8"/>
    </row>
    <row r="49" ht="15" customHeight="true" spans="1:7">
      <c r="A49" s="6" t="str">
        <f t="shared" si="4"/>
        <v>202302</v>
      </c>
      <c r="B49" s="6" t="s">
        <v>8</v>
      </c>
      <c r="C49" s="6" t="str">
        <f>"2023090810"</f>
        <v>2023090810</v>
      </c>
      <c r="D49" s="7">
        <v>64.4</v>
      </c>
      <c r="E49" s="7">
        <v>72.68</v>
      </c>
      <c r="F49" s="7">
        <f t="shared" si="1"/>
        <v>67.712</v>
      </c>
      <c r="G49" s="8"/>
    </row>
    <row r="50" ht="15" customHeight="true" spans="1:7">
      <c r="A50" s="6" t="str">
        <f t="shared" si="4"/>
        <v>202302</v>
      </c>
      <c r="B50" s="6" t="s">
        <v>8</v>
      </c>
      <c r="C50" s="6" t="str">
        <f>"2023090218"</f>
        <v>2023090218</v>
      </c>
      <c r="D50" s="7">
        <v>63.9</v>
      </c>
      <c r="E50" s="7">
        <v>77.86</v>
      </c>
      <c r="F50" s="7">
        <f t="shared" si="1"/>
        <v>69.484</v>
      </c>
      <c r="G50" s="8"/>
    </row>
    <row r="51" ht="15" customHeight="true" spans="1:7">
      <c r="A51" s="6" t="str">
        <f t="shared" si="4"/>
        <v>202302</v>
      </c>
      <c r="B51" s="6" t="s">
        <v>8</v>
      </c>
      <c r="C51" s="6" t="str">
        <f>"2023090305"</f>
        <v>2023090305</v>
      </c>
      <c r="D51" s="7">
        <v>63.8</v>
      </c>
      <c r="E51" s="7">
        <v>75.02</v>
      </c>
      <c r="F51" s="7">
        <f t="shared" si="1"/>
        <v>68.288</v>
      </c>
      <c r="G51" s="8"/>
    </row>
    <row r="52" ht="15" customHeight="true" spans="1:7">
      <c r="A52" s="6" t="str">
        <f t="shared" si="4"/>
        <v>202302</v>
      </c>
      <c r="B52" s="6" t="s">
        <v>8</v>
      </c>
      <c r="C52" s="6" t="str">
        <f>"2023090828"</f>
        <v>2023090828</v>
      </c>
      <c r="D52" s="7">
        <v>63.7</v>
      </c>
      <c r="E52" s="7">
        <v>77.84</v>
      </c>
      <c r="F52" s="7">
        <f t="shared" si="1"/>
        <v>69.356</v>
      </c>
      <c r="G52" s="8"/>
    </row>
    <row r="53" ht="15" customHeight="true" spans="1:7">
      <c r="A53" s="6" t="str">
        <f t="shared" si="4"/>
        <v>202302</v>
      </c>
      <c r="B53" s="6" t="s">
        <v>8</v>
      </c>
      <c r="C53" s="6" t="str">
        <f>"2023090603"</f>
        <v>2023090603</v>
      </c>
      <c r="D53" s="7">
        <v>62</v>
      </c>
      <c r="E53" s="7">
        <v>75.38</v>
      </c>
      <c r="F53" s="7">
        <f t="shared" si="1"/>
        <v>67.352</v>
      </c>
      <c r="G53" s="8"/>
    </row>
    <row r="54" ht="15" customHeight="true" spans="1:7">
      <c r="A54" s="6" t="str">
        <f t="shared" si="4"/>
        <v>202302</v>
      </c>
      <c r="B54" s="6" t="s">
        <v>8</v>
      </c>
      <c r="C54" s="6" t="str">
        <f>"2023091015"</f>
        <v>2023091015</v>
      </c>
      <c r="D54" s="7">
        <v>61.4</v>
      </c>
      <c r="E54" s="7">
        <v>76.36</v>
      </c>
      <c r="F54" s="7">
        <f t="shared" si="1"/>
        <v>67.384</v>
      </c>
      <c r="G54" s="8"/>
    </row>
    <row r="55" ht="15" customHeight="true" spans="1:7">
      <c r="A55" s="6" t="str">
        <f t="shared" si="4"/>
        <v>202302</v>
      </c>
      <c r="B55" s="6" t="s">
        <v>8</v>
      </c>
      <c r="C55" s="6" t="str">
        <f>"2023090118"</f>
        <v>2023090118</v>
      </c>
      <c r="D55" s="7">
        <v>60.9</v>
      </c>
      <c r="E55" s="7">
        <v>74.22</v>
      </c>
      <c r="F55" s="7">
        <f t="shared" si="1"/>
        <v>66.228</v>
      </c>
      <c r="G55" s="8"/>
    </row>
    <row r="56" ht="15" customHeight="true" spans="1:7">
      <c r="A56" s="6" t="str">
        <f t="shared" si="4"/>
        <v>202302</v>
      </c>
      <c r="B56" s="6" t="s">
        <v>8</v>
      </c>
      <c r="C56" s="6" t="str">
        <f>"2023090227"</f>
        <v>2023090227</v>
      </c>
      <c r="D56" s="7">
        <v>60</v>
      </c>
      <c r="E56" s="7">
        <v>0</v>
      </c>
      <c r="F56" s="7">
        <f t="shared" si="1"/>
        <v>36</v>
      </c>
      <c r="G56" s="8" t="s">
        <v>9</v>
      </c>
    </row>
    <row r="57" ht="15" customHeight="true" spans="1:7">
      <c r="A57" s="6" t="str">
        <f t="shared" si="4"/>
        <v>202302</v>
      </c>
      <c r="B57" s="6" t="s">
        <v>8</v>
      </c>
      <c r="C57" s="6" t="str">
        <f>"2023090708"</f>
        <v>2023090708</v>
      </c>
      <c r="D57" s="7">
        <v>59.5</v>
      </c>
      <c r="E57" s="7">
        <v>80.06</v>
      </c>
      <c r="F57" s="7">
        <f t="shared" si="1"/>
        <v>67.724</v>
      </c>
      <c r="G57" s="8"/>
    </row>
    <row r="58" ht="15" customHeight="true" spans="1:7">
      <c r="A58" s="6" t="str">
        <f t="shared" si="4"/>
        <v>202302</v>
      </c>
      <c r="B58" s="6" t="s">
        <v>8</v>
      </c>
      <c r="C58" s="6" t="str">
        <f>"2023090313"</f>
        <v>2023090313</v>
      </c>
      <c r="D58" s="7">
        <v>59</v>
      </c>
      <c r="E58" s="7">
        <v>76.6</v>
      </c>
      <c r="F58" s="7">
        <f t="shared" si="1"/>
        <v>66.04</v>
      </c>
      <c r="G58" s="8"/>
    </row>
    <row r="59" ht="15" customHeight="true" spans="1:7">
      <c r="A59" s="6" t="str">
        <f t="shared" si="4"/>
        <v>202302</v>
      </c>
      <c r="B59" s="6" t="s">
        <v>8</v>
      </c>
      <c r="C59" s="6" t="str">
        <f>"2023090609"</f>
        <v>2023090609</v>
      </c>
      <c r="D59" s="7">
        <v>58.7</v>
      </c>
      <c r="E59" s="7">
        <v>77.62</v>
      </c>
      <c r="F59" s="7">
        <f t="shared" si="1"/>
        <v>66.268</v>
      </c>
      <c r="G59" s="8"/>
    </row>
    <row r="60" ht="15" customHeight="true" spans="1:7">
      <c r="A60" s="6"/>
      <c r="B60" s="6"/>
      <c r="C60" s="6"/>
      <c r="D60" s="7"/>
      <c r="E60" s="7"/>
      <c r="F60" s="7"/>
      <c r="G60" s="8"/>
    </row>
    <row r="61" s="1" customFormat="true" ht="15" customHeight="true" spans="1:7">
      <c r="A61" s="6" t="str">
        <f>"202303"</f>
        <v>202303</v>
      </c>
      <c r="B61" s="6" t="s">
        <v>8</v>
      </c>
      <c r="C61" s="6" t="str">
        <f>"2023090906"</f>
        <v>2023090906</v>
      </c>
      <c r="D61" s="7">
        <v>77.9</v>
      </c>
      <c r="E61" s="7">
        <v>75.44</v>
      </c>
      <c r="F61" s="7">
        <f t="shared" si="1"/>
        <v>76.916</v>
      </c>
      <c r="G61" s="8"/>
    </row>
    <row r="62" s="1" customFormat="true" ht="15" customHeight="true" spans="1:7">
      <c r="A62" s="6" t="str">
        <f>"202303"</f>
        <v>202303</v>
      </c>
      <c r="B62" s="6" t="s">
        <v>8</v>
      </c>
      <c r="C62" s="6" t="str">
        <f>"2023090510"</f>
        <v>2023090510</v>
      </c>
      <c r="D62" s="7">
        <v>65.3</v>
      </c>
      <c r="E62" s="7">
        <v>75.06</v>
      </c>
      <c r="F62" s="7">
        <f t="shared" si="1"/>
        <v>69.204</v>
      </c>
      <c r="G62" s="8"/>
    </row>
    <row r="63" s="1" customFormat="true" ht="15" customHeight="true" spans="1:7">
      <c r="A63" s="6" t="str">
        <f>"202303"</f>
        <v>202303</v>
      </c>
      <c r="B63" s="6" t="s">
        <v>8</v>
      </c>
      <c r="C63" s="6" t="str">
        <f>"2023090524"</f>
        <v>2023090524</v>
      </c>
      <c r="D63" s="7">
        <v>59</v>
      </c>
      <c r="E63" s="7">
        <v>78.36</v>
      </c>
      <c r="F63" s="7">
        <f t="shared" si="1"/>
        <v>66.744</v>
      </c>
      <c r="G63" s="8"/>
    </row>
    <row r="64" s="1" customFormat="true" ht="15" customHeight="true" spans="1:7">
      <c r="A64" s="6" t="str">
        <f>"202303"</f>
        <v>202303</v>
      </c>
      <c r="B64" s="6" t="s">
        <v>8</v>
      </c>
      <c r="C64" s="6" t="str">
        <f>"2023090601"</f>
        <v>2023090601</v>
      </c>
      <c r="D64" s="7">
        <v>58.2</v>
      </c>
      <c r="E64" s="7">
        <v>79.58</v>
      </c>
      <c r="F64" s="7">
        <f t="shared" si="1"/>
        <v>66.752</v>
      </c>
      <c r="G64" s="8"/>
    </row>
    <row r="65" s="1" customFormat="true" ht="15" customHeight="true" spans="1:7">
      <c r="A65" s="6" t="str">
        <f t="shared" ref="A65:A70" si="5">"202303"</f>
        <v>202303</v>
      </c>
      <c r="B65" s="6" t="s">
        <v>8</v>
      </c>
      <c r="C65" s="6" t="str">
        <f>"2023090818"</f>
        <v>2023090818</v>
      </c>
      <c r="D65" s="7">
        <v>57.7</v>
      </c>
      <c r="E65" s="7">
        <v>74.02</v>
      </c>
      <c r="F65" s="7">
        <f t="shared" si="1"/>
        <v>64.228</v>
      </c>
      <c r="G65" s="8"/>
    </row>
    <row r="66" s="1" customFormat="true" ht="15" customHeight="true" spans="1:7">
      <c r="A66" s="6" t="str">
        <f t="shared" si="5"/>
        <v>202303</v>
      </c>
      <c r="B66" s="6" t="s">
        <v>8</v>
      </c>
      <c r="C66" s="6" t="str">
        <f>"2023090518"</f>
        <v>2023090518</v>
      </c>
      <c r="D66" s="7">
        <v>55.8</v>
      </c>
      <c r="E66" s="7">
        <v>71.24</v>
      </c>
      <c r="F66" s="7">
        <f t="shared" si="1"/>
        <v>61.976</v>
      </c>
      <c r="G66" s="8"/>
    </row>
    <row r="67" s="1" customFormat="true" ht="15" customHeight="true" spans="1:7">
      <c r="A67" s="6" t="str">
        <f t="shared" si="5"/>
        <v>202303</v>
      </c>
      <c r="B67" s="6" t="s">
        <v>8</v>
      </c>
      <c r="C67" s="6" t="str">
        <f>"2023090210"</f>
        <v>2023090210</v>
      </c>
      <c r="D67" s="7">
        <v>54.9</v>
      </c>
      <c r="E67" s="7">
        <v>73.38</v>
      </c>
      <c r="F67" s="7">
        <f t="shared" si="1"/>
        <v>62.292</v>
      </c>
      <c r="G67" s="8"/>
    </row>
    <row r="68" s="1" customFormat="true" ht="15" customHeight="true" spans="1:7">
      <c r="A68" s="6" t="str">
        <f t="shared" si="5"/>
        <v>202303</v>
      </c>
      <c r="B68" s="6" t="s">
        <v>8</v>
      </c>
      <c r="C68" s="6" t="str">
        <f>"2023091011"</f>
        <v>2023091011</v>
      </c>
      <c r="D68" s="7">
        <v>54.9</v>
      </c>
      <c r="E68" s="7">
        <v>70.06</v>
      </c>
      <c r="F68" s="7">
        <f t="shared" ref="F68:F113" si="6">D68*0.6+E68*0.4</f>
        <v>60.964</v>
      </c>
      <c r="G68" s="8"/>
    </row>
    <row r="69" s="1" customFormat="true" ht="15" customHeight="true" spans="1:7">
      <c r="A69" s="6" t="str">
        <f t="shared" si="5"/>
        <v>202303</v>
      </c>
      <c r="B69" s="6" t="s">
        <v>8</v>
      </c>
      <c r="C69" s="6" t="str">
        <f>"2023090922"</f>
        <v>2023090922</v>
      </c>
      <c r="D69" s="7">
        <v>54.7</v>
      </c>
      <c r="E69" s="7">
        <v>71.32</v>
      </c>
      <c r="F69" s="7">
        <f t="shared" si="6"/>
        <v>61.348</v>
      </c>
      <c r="G69" s="8"/>
    </row>
    <row r="70" s="1" customFormat="true" ht="15" customHeight="true" spans="1:7">
      <c r="A70" s="6" t="str">
        <f t="shared" si="5"/>
        <v>202303</v>
      </c>
      <c r="B70" s="6" t="s">
        <v>8</v>
      </c>
      <c r="C70" s="6" t="str">
        <f>"2023090604"</f>
        <v>2023090604</v>
      </c>
      <c r="D70" s="7">
        <v>52.6</v>
      </c>
      <c r="E70" s="7">
        <v>75.16</v>
      </c>
      <c r="F70" s="7">
        <f t="shared" si="6"/>
        <v>61.624</v>
      </c>
      <c r="G70" s="8"/>
    </row>
    <row r="71" s="1" customFormat="true" ht="15" customHeight="true" spans="1:7">
      <c r="A71" s="6"/>
      <c r="B71" s="6"/>
      <c r="C71" s="6"/>
      <c r="D71" s="7"/>
      <c r="E71" s="7"/>
      <c r="F71" s="7"/>
      <c r="G71" s="8"/>
    </row>
    <row r="72" s="1" customFormat="true" ht="15" customHeight="true" spans="1:7">
      <c r="A72" s="6" t="str">
        <f t="shared" ref="A72:A74" si="7">"202304"</f>
        <v>202304</v>
      </c>
      <c r="B72" s="6" t="s">
        <v>8</v>
      </c>
      <c r="C72" s="6" t="str">
        <f>"2023090802"</f>
        <v>2023090802</v>
      </c>
      <c r="D72" s="7">
        <v>66.1</v>
      </c>
      <c r="E72" s="7">
        <v>78.02</v>
      </c>
      <c r="F72" s="7">
        <f t="shared" si="6"/>
        <v>70.868</v>
      </c>
      <c r="G72" s="8"/>
    </row>
    <row r="73" s="1" customFormat="true" ht="15" customHeight="true" spans="1:7">
      <c r="A73" s="6" t="str">
        <f t="shared" si="7"/>
        <v>202304</v>
      </c>
      <c r="B73" s="6" t="s">
        <v>8</v>
      </c>
      <c r="C73" s="6" t="str">
        <f>"2023090919"</f>
        <v>2023090919</v>
      </c>
      <c r="D73" s="7">
        <v>60.9</v>
      </c>
      <c r="E73" s="7">
        <v>74.82</v>
      </c>
      <c r="F73" s="7">
        <f t="shared" si="6"/>
        <v>66.468</v>
      </c>
      <c r="G73" s="8"/>
    </row>
    <row r="74" s="1" customFormat="true" ht="15" customHeight="true" spans="1:7">
      <c r="A74" s="6" t="str">
        <f t="shared" si="7"/>
        <v>202304</v>
      </c>
      <c r="B74" s="6" t="s">
        <v>8</v>
      </c>
      <c r="C74" s="6" t="str">
        <f>"2023090107"</f>
        <v>2023090107</v>
      </c>
      <c r="D74" s="7">
        <v>58.1</v>
      </c>
      <c r="E74" s="7">
        <v>74.88</v>
      </c>
      <c r="F74" s="7">
        <f t="shared" si="6"/>
        <v>64.812</v>
      </c>
      <c r="G74" s="8"/>
    </row>
    <row r="75" s="1" customFormat="true" ht="15" customHeight="true" spans="1:7">
      <c r="A75" s="6"/>
      <c r="B75" s="6"/>
      <c r="C75" s="6"/>
      <c r="D75" s="7"/>
      <c r="E75" s="7"/>
      <c r="F75" s="7"/>
      <c r="G75" s="8"/>
    </row>
    <row r="76" ht="15" customHeight="true" spans="1:7">
      <c r="A76" s="6" t="str">
        <f t="shared" ref="A76:A81" si="8">"202305"</f>
        <v>202305</v>
      </c>
      <c r="B76" s="6" t="s">
        <v>8</v>
      </c>
      <c r="C76" s="6" t="str">
        <f>"2023090620"</f>
        <v>2023090620</v>
      </c>
      <c r="D76" s="7">
        <v>67.9</v>
      </c>
      <c r="E76" s="7">
        <v>74.62</v>
      </c>
      <c r="F76" s="7">
        <f t="shared" si="6"/>
        <v>70.588</v>
      </c>
      <c r="G76" s="8"/>
    </row>
    <row r="77" ht="15" customHeight="true" spans="1:7">
      <c r="A77" s="6" t="str">
        <f t="shared" si="8"/>
        <v>202305</v>
      </c>
      <c r="B77" s="6" t="s">
        <v>8</v>
      </c>
      <c r="C77" s="6" t="str">
        <f>"2023090114"</f>
        <v>2023090114</v>
      </c>
      <c r="D77" s="7">
        <v>66.5</v>
      </c>
      <c r="E77" s="7">
        <v>74.82</v>
      </c>
      <c r="F77" s="7">
        <f t="shared" si="6"/>
        <v>69.828</v>
      </c>
      <c r="G77" s="8"/>
    </row>
    <row r="78" ht="15" customHeight="true" spans="1:7">
      <c r="A78" s="6" t="str">
        <f t="shared" si="8"/>
        <v>202305</v>
      </c>
      <c r="B78" s="6" t="s">
        <v>8</v>
      </c>
      <c r="C78" s="6" t="str">
        <f>"2023090515"</f>
        <v>2023090515</v>
      </c>
      <c r="D78" s="7">
        <v>66.1</v>
      </c>
      <c r="E78" s="7">
        <v>74.6</v>
      </c>
      <c r="F78" s="7">
        <f t="shared" si="6"/>
        <v>69.5</v>
      </c>
      <c r="G78" s="8"/>
    </row>
    <row r="79" ht="15" customHeight="true" spans="1:7">
      <c r="A79" s="6" t="str">
        <f t="shared" si="8"/>
        <v>202305</v>
      </c>
      <c r="B79" s="6" t="s">
        <v>8</v>
      </c>
      <c r="C79" s="6" t="str">
        <f>"2023090507"</f>
        <v>2023090507</v>
      </c>
      <c r="D79" s="7">
        <v>64</v>
      </c>
      <c r="E79" s="7">
        <v>74.22</v>
      </c>
      <c r="F79" s="7">
        <f t="shared" si="6"/>
        <v>68.088</v>
      </c>
      <c r="G79" s="8"/>
    </row>
    <row r="80" ht="15" customHeight="true" spans="1:7">
      <c r="A80" s="6" t="str">
        <f t="shared" si="8"/>
        <v>202305</v>
      </c>
      <c r="B80" s="6" t="s">
        <v>8</v>
      </c>
      <c r="C80" s="6" t="str">
        <f>"2023090513"</f>
        <v>2023090513</v>
      </c>
      <c r="D80" s="7">
        <v>63.8</v>
      </c>
      <c r="E80" s="7">
        <v>78.7</v>
      </c>
      <c r="F80" s="7">
        <f t="shared" si="6"/>
        <v>69.76</v>
      </c>
      <c r="G80" s="8"/>
    </row>
    <row r="81" ht="15" customHeight="true" spans="1:7">
      <c r="A81" s="6" t="str">
        <f t="shared" si="8"/>
        <v>202305</v>
      </c>
      <c r="B81" s="6" t="s">
        <v>8</v>
      </c>
      <c r="C81" s="6" t="str">
        <f>"2023090304"</f>
        <v>2023090304</v>
      </c>
      <c r="D81" s="7">
        <v>63.2</v>
      </c>
      <c r="E81" s="7">
        <v>78.16</v>
      </c>
      <c r="F81" s="7">
        <f t="shared" si="6"/>
        <v>69.184</v>
      </c>
      <c r="G81" s="8"/>
    </row>
    <row r="82" ht="15" customHeight="true" spans="1:7">
      <c r="A82" s="6" t="str">
        <f t="shared" ref="A82:A87" si="9">"202305"</f>
        <v>202305</v>
      </c>
      <c r="B82" s="6" t="s">
        <v>8</v>
      </c>
      <c r="C82" s="6" t="str">
        <f>"2023090707"</f>
        <v>2023090707</v>
      </c>
      <c r="D82" s="7">
        <v>62.9</v>
      </c>
      <c r="E82" s="7">
        <v>76.21</v>
      </c>
      <c r="F82" s="7">
        <f t="shared" si="6"/>
        <v>68.224</v>
      </c>
      <c r="G82" s="8"/>
    </row>
    <row r="83" ht="15" customHeight="true" spans="1:7">
      <c r="A83" s="6" t="str">
        <f t="shared" si="9"/>
        <v>202305</v>
      </c>
      <c r="B83" s="6" t="s">
        <v>8</v>
      </c>
      <c r="C83" s="6" t="str">
        <f>"2023090307"</f>
        <v>2023090307</v>
      </c>
      <c r="D83" s="7">
        <v>62.8</v>
      </c>
      <c r="E83" s="7">
        <v>0</v>
      </c>
      <c r="F83" s="7">
        <f t="shared" si="6"/>
        <v>37.68</v>
      </c>
      <c r="G83" s="8" t="s">
        <v>9</v>
      </c>
    </row>
    <row r="84" ht="15" customHeight="true" spans="1:7">
      <c r="A84" s="6" t="str">
        <f t="shared" si="9"/>
        <v>202305</v>
      </c>
      <c r="B84" s="6" t="s">
        <v>8</v>
      </c>
      <c r="C84" s="6" t="str">
        <f>"2023090827"</f>
        <v>2023090827</v>
      </c>
      <c r="D84" s="7">
        <v>62.4</v>
      </c>
      <c r="E84" s="7">
        <v>75</v>
      </c>
      <c r="F84" s="7">
        <f t="shared" si="6"/>
        <v>67.44</v>
      </c>
      <c r="G84" s="8"/>
    </row>
    <row r="85" ht="15" customHeight="true" spans="1:7">
      <c r="A85" s="6" t="str">
        <f t="shared" si="9"/>
        <v>202305</v>
      </c>
      <c r="B85" s="6" t="s">
        <v>8</v>
      </c>
      <c r="C85" s="6" t="str">
        <f>"2023090208"</f>
        <v>2023090208</v>
      </c>
      <c r="D85" s="7">
        <v>61.7</v>
      </c>
      <c r="E85" s="7">
        <v>78.62</v>
      </c>
      <c r="F85" s="7">
        <f t="shared" si="6"/>
        <v>68.468</v>
      </c>
      <c r="G85" s="8"/>
    </row>
    <row r="86" ht="15" customHeight="true" spans="1:7">
      <c r="A86" s="6" t="str">
        <f t="shared" si="9"/>
        <v>202305</v>
      </c>
      <c r="B86" s="6" t="s">
        <v>8</v>
      </c>
      <c r="C86" s="6" t="str">
        <f>"2023090612"</f>
        <v>2023090612</v>
      </c>
      <c r="D86" s="7">
        <v>61.6</v>
      </c>
      <c r="E86" s="7">
        <v>73.66</v>
      </c>
      <c r="F86" s="7">
        <f t="shared" si="6"/>
        <v>66.424</v>
      </c>
      <c r="G86" s="8"/>
    </row>
    <row r="87" ht="15" customHeight="true" spans="1:7">
      <c r="A87" s="6" t="str">
        <f t="shared" si="9"/>
        <v>202305</v>
      </c>
      <c r="B87" s="6" t="s">
        <v>8</v>
      </c>
      <c r="C87" s="6" t="str">
        <f>"2023090101"</f>
        <v>2023090101</v>
      </c>
      <c r="D87" s="7">
        <v>61.4</v>
      </c>
      <c r="E87" s="7">
        <v>76.18</v>
      </c>
      <c r="F87" s="7">
        <f t="shared" si="6"/>
        <v>67.312</v>
      </c>
      <c r="G87" s="8"/>
    </row>
    <row r="88" ht="15" customHeight="true" spans="1:7">
      <c r="A88" s="6"/>
      <c r="B88" s="6"/>
      <c r="C88" s="6"/>
      <c r="D88" s="7"/>
      <c r="E88" s="7"/>
      <c r="F88" s="7"/>
      <c r="G88" s="8"/>
    </row>
    <row r="89" ht="15" customHeight="true" spans="1:7">
      <c r="A89" s="6" t="str">
        <f>"202306"</f>
        <v>202306</v>
      </c>
      <c r="B89" s="6" t="s">
        <v>8</v>
      </c>
      <c r="C89" s="6" t="str">
        <f>"2023090729"</f>
        <v>2023090729</v>
      </c>
      <c r="D89" s="7">
        <v>74.5</v>
      </c>
      <c r="E89" s="7">
        <v>0</v>
      </c>
      <c r="F89" s="7">
        <f t="shared" si="6"/>
        <v>44.7</v>
      </c>
      <c r="G89" s="8" t="s">
        <v>9</v>
      </c>
    </row>
    <row r="90" ht="15" customHeight="true" spans="1:7">
      <c r="A90" s="6" t="str">
        <f t="shared" ref="A90:A97" si="10">"202306"</f>
        <v>202306</v>
      </c>
      <c r="B90" s="6" t="s">
        <v>8</v>
      </c>
      <c r="C90" s="6" t="str">
        <f>"2023090714"</f>
        <v>2023090714</v>
      </c>
      <c r="D90" s="7">
        <v>70.7</v>
      </c>
      <c r="E90" s="7">
        <v>77.08</v>
      </c>
      <c r="F90" s="7">
        <f t="shared" si="6"/>
        <v>73.252</v>
      </c>
      <c r="G90" s="8"/>
    </row>
    <row r="91" ht="15" customHeight="true" spans="1:7">
      <c r="A91" s="6" t="str">
        <f t="shared" si="10"/>
        <v>202306</v>
      </c>
      <c r="B91" s="6" t="s">
        <v>8</v>
      </c>
      <c r="C91" s="6" t="str">
        <f>"2023090329"</f>
        <v>2023090329</v>
      </c>
      <c r="D91" s="7">
        <v>69.4</v>
      </c>
      <c r="E91" s="7">
        <v>75.6</v>
      </c>
      <c r="F91" s="7">
        <f t="shared" si="6"/>
        <v>71.88</v>
      </c>
      <c r="G91" s="8"/>
    </row>
    <row r="92" ht="15" customHeight="true" spans="1:7">
      <c r="A92" s="6" t="str">
        <f t="shared" si="10"/>
        <v>202306</v>
      </c>
      <c r="B92" s="6" t="s">
        <v>8</v>
      </c>
      <c r="C92" s="6" t="str">
        <f>"2023090108"</f>
        <v>2023090108</v>
      </c>
      <c r="D92" s="7">
        <v>67.4</v>
      </c>
      <c r="E92" s="7">
        <v>75.66</v>
      </c>
      <c r="F92" s="7">
        <f t="shared" si="6"/>
        <v>70.704</v>
      </c>
      <c r="G92" s="8"/>
    </row>
    <row r="93" ht="15" customHeight="true" spans="1:7">
      <c r="A93" s="6" t="str">
        <f t="shared" si="10"/>
        <v>202306</v>
      </c>
      <c r="B93" s="6" t="s">
        <v>8</v>
      </c>
      <c r="C93" s="6" t="str">
        <f>"2023090905"</f>
        <v>2023090905</v>
      </c>
      <c r="D93" s="7">
        <v>67.4</v>
      </c>
      <c r="E93" s="7">
        <v>71.3</v>
      </c>
      <c r="F93" s="7">
        <f t="shared" si="6"/>
        <v>68.96</v>
      </c>
      <c r="G93" s="8"/>
    </row>
    <row r="94" ht="15" customHeight="true" spans="1:7">
      <c r="A94" s="6" t="str">
        <f t="shared" si="10"/>
        <v>202306</v>
      </c>
      <c r="B94" s="6" t="s">
        <v>8</v>
      </c>
      <c r="C94" s="6" t="str">
        <f>"2023090322"</f>
        <v>2023090322</v>
      </c>
      <c r="D94" s="7">
        <v>66.4</v>
      </c>
      <c r="E94" s="7">
        <v>76.18</v>
      </c>
      <c r="F94" s="7">
        <f t="shared" si="6"/>
        <v>70.312</v>
      </c>
      <c r="G94" s="8"/>
    </row>
    <row r="95" ht="15" customHeight="true" spans="1:7">
      <c r="A95" s="6" t="str">
        <f t="shared" si="10"/>
        <v>202306</v>
      </c>
      <c r="B95" s="6" t="s">
        <v>8</v>
      </c>
      <c r="C95" s="6" t="str">
        <f>"2023090616"</f>
        <v>2023090616</v>
      </c>
      <c r="D95" s="7">
        <v>65.9</v>
      </c>
      <c r="E95" s="7">
        <v>71.98</v>
      </c>
      <c r="F95" s="7">
        <f t="shared" si="6"/>
        <v>68.332</v>
      </c>
      <c r="G95" s="8"/>
    </row>
    <row r="96" ht="15" customHeight="true" spans="1:7">
      <c r="A96" s="6" t="str">
        <f t="shared" si="10"/>
        <v>202306</v>
      </c>
      <c r="B96" s="6" t="s">
        <v>8</v>
      </c>
      <c r="C96" s="6" t="str">
        <f>"2023090914"</f>
        <v>2023090914</v>
      </c>
      <c r="D96" s="7">
        <v>65.5</v>
      </c>
      <c r="E96" s="7">
        <v>0</v>
      </c>
      <c r="F96" s="7">
        <f t="shared" si="6"/>
        <v>39.3</v>
      </c>
      <c r="G96" s="8" t="s">
        <v>9</v>
      </c>
    </row>
    <row r="97" ht="15" customHeight="true" spans="1:7">
      <c r="A97" s="6" t="str">
        <f t="shared" si="10"/>
        <v>202306</v>
      </c>
      <c r="B97" s="6" t="s">
        <v>8</v>
      </c>
      <c r="C97" s="6" t="str">
        <f>"2023090918"</f>
        <v>2023090918</v>
      </c>
      <c r="D97" s="7">
        <v>64.4</v>
      </c>
      <c r="E97" s="7">
        <v>72.38</v>
      </c>
      <c r="F97" s="7">
        <f t="shared" si="6"/>
        <v>67.592</v>
      </c>
      <c r="G97" s="8"/>
    </row>
    <row r="98" ht="15" customHeight="true" spans="1:7">
      <c r="A98" s="6"/>
      <c r="B98" s="6"/>
      <c r="C98" s="6"/>
      <c r="D98" s="7"/>
      <c r="E98" s="7"/>
      <c r="F98" s="7"/>
      <c r="G98" s="8"/>
    </row>
    <row r="99" ht="15" customHeight="true" spans="1:7">
      <c r="A99" s="6" t="str">
        <f t="shared" ref="A99:A112" si="11">"202307"</f>
        <v>202307</v>
      </c>
      <c r="B99" s="6" t="s">
        <v>8</v>
      </c>
      <c r="C99" s="6" t="str">
        <f>"2023090116"</f>
        <v>2023090116</v>
      </c>
      <c r="D99" s="7">
        <v>75.3</v>
      </c>
      <c r="E99" s="7">
        <v>77.52</v>
      </c>
      <c r="F99" s="7">
        <f t="shared" si="6"/>
        <v>76.188</v>
      </c>
      <c r="G99" s="8"/>
    </row>
    <row r="100" ht="15" customHeight="true" spans="1:7">
      <c r="A100" s="6" t="str">
        <f t="shared" si="11"/>
        <v>202307</v>
      </c>
      <c r="B100" s="6" t="s">
        <v>8</v>
      </c>
      <c r="C100" s="6" t="str">
        <f>"2023090619"</f>
        <v>2023090619</v>
      </c>
      <c r="D100" s="7">
        <v>69.3</v>
      </c>
      <c r="E100" s="7">
        <v>77.6</v>
      </c>
      <c r="F100" s="7">
        <f t="shared" si="6"/>
        <v>72.62</v>
      </c>
      <c r="G100" s="8"/>
    </row>
    <row r="101" ht="15" customHeight="true" spans="1:7">
      <c r="A101" s="6" t="str">
        <f t="shared" si="11"/>
        <v>202307</v>
      </c>
      <c r="B101" s="6" t="s">
        <v>8</v>
      </c>
      <c r="C101" s="6" t="str">
        <f>"2023090913"</f>
        <v>2023090913</v>
      </c>
      <c r="D101" s="7">
        <v>68.8</v>
      </c>
      <c r="E101" s="7">
        <v>71.6</v>
      </c>
      <c r="F101" s="7">
        <f t="shared" si="6"/>
        <v>69.92</v>
      </c>
      <c r="G101" s="8"/>
    </row>
    <row r="102" ht="15" customHeight="true" spans="1:7">
      <c r="A102" s="6" t="str">
        <f t="shared" si="11"/>
        <v>202307</v>
      </c>
      <c r="B102" s="6" t="s">
        <v>8</v>
      </c>
      <c r="C102" s="6" t="str">
        <f>"2023090916"</f>
        <v>2023090916</v>
      </c>
      <c r="D102" s="7">
        <v>67.3</v>
      </c>
      <c r="E102" s="7">
        <v>79.86</v>
      </c>
      <c r="F102" s="7">
        <f t="shared" si="6"/>
        <v>72.324</v>
      </c>
      <c r="G102" s="8"/>
    </row>
    <row r="103" ht="15" customHeight="true" spans="1:7">
      <c r="A103" s="6" t="str">
        <f t="shared" si="11"/>
        <v>202307</v>
      </c>
      <c r="B103" s="6" t="s">
        <v>8</v>
      </c>
      <c r="C103" s="6" t="str">
        <f>"2023090425"</f>
        <v>2023090425</v>
      </c>
      <c r="D103" s="7">
        <v>62.9</v>
      </c>
      <c r="E103" s="7">
        <v>74.06</v>
      </c>
      <c r="F103" s="7">
        <f t="shared" si="6"/>
        <v>67.364</v>
      </c>
      <c r="G103" s="8"/>
    </row>
    <row r="104" ht="15" customHeight="true" spans="1:7">
      <c r="A104" s="6" t="str">
        <f t="shared" si="11"/>
        <v>202307</v>
      </c>
      <c r="B104" s="6" t="s">
        <v>8</v>
      </c>
      <c r="C104" s="6" t="str">
        <f>"2023090606"</f>
        <v>2023090606</v>
      </c>
      <c r="D104" s="7">
        <v>62.1</v>
      </c>
      <c r="E104" s="7">
        <v>71.6</v>
      </c>
      <c r="F104" s="7">
        <f t="shared" si="6"/>
        <v>65.9</v>
      </c>
      <c r="G104" s="8"/>
    </row>
    <row r="105" ht="15" customHeight="true" spans="1:7">
      <c r="A105" s="6" t="str">
        <f t="shared" si="11"/>
        <v>202307</v>
      </c>
      <c r="B105" s="6" t="s">
        <v>8</v>
      </c>
      <c r="C105" s="6" t="str">
        <f>"2023090418"</f>
        <v>2023090418</v>
      </c>
      <c r="D105" s="7">
        <v>61.7</v>
      </c>
      <c r="E105" s="7">
        <v>74.54</v>
      </c>
      <c r="F105" s="7">
        <f t="shared" si="6"/>
        <v>66.836</v>
      </c>
      <c r="G105" s="8"/>
    </row>
    <row r="106" ht="15" customHeight="true" spans="1:7">
      <c r="A106" s="6" t="str">
        <f t="shared" si="11"/>
        <v>202307</v>
      </c>
      <c r="B106" s="6" t="s">
        <v>8</v>
      </c>
      <c r="C106" s="6" t="str">
        <f>"2023090504"</f>
        <v>2023090504</v>
      </c>
      <c r="D106" s="7">
        <v>61.3</v>
      </c>
      <c r="E106" s="7">
        <v>77.54</v>
      </c>
      <c r="F106" s="7">
        <f t="shared" si="6"/>
        <v>67.796</v>
      </c>
      <c r="G106" s="8"/>
    </row>
    <row r="107" ht="15" customHeight="true" spans="1:7">
      <c r="A107" s="6" t="str">
        <f t="shared" si="11"/>
        <v>202307</v>
      </c>
      <c r="B107" s="6" t="s">
        <v>8</v>
      </c>
      <c r="C107" s="6" t="str">
        <f>"2023090820"</f>
        <v>2023090820</v>
      </c>
      <c r="D107" s="7">
        <v>61.1</v>
      </c>
      <c r="E107" s="7">
        <v>73.92</v>
      </c>
      <c r="F107" s="7">
        <f t="shared" si="6"/>
        <v>66.228</v>
      </c>
      <c r="G107" s="8"/>
    </row>
    <row r="108" ht="15" customHeight="true" spans="1:7">
      <c r="A108" s="6" t="str">
        <f t="shared" si="11"/>
        <v>202307</v>
      </c>
      <c r="B108" s="6" t="s">
        <v>8</v>
      </c>
      <c r="C108" s="6" t="str">
        <f>"2023090203"</f>
        <v>2023090203</v>
      </c>
      <c r="D108" s="7">
        <v>61</v>
      </c>
      <c r="E108" s="7">
        <v>72.98</v>
      </c>
      <c r="F108" s="7">
        <f t="shared" si="6"/>
        <v>65.792</v>
      </c>
      <c r="G108" s="8"/>
    </row>
    <row r="109" ht="15" customHeight="true" spans="1:7">
      <c r="A109" s="6" t="str">
        <f t="shared" si="11"/>
        <v>202307</v>
      </c>
      <c r="B109" s="6" t="s">
        <v>8</v>
      </c>
      <c r="C109" s="6" t="str">
        <f>"2023090908"</f>
        <v>2023090908</v>
      </c>
      <c r="D109" s="7">
        <v>59.9</v>
      </c>
      <c r="E109" s="7">
        <v>76.62</v>
      </c>
      <c r="F109" s="7">
        <f t="shared" si="6"/>
        <v>66.588</v>
      </c>
      <c r="G109" s="8"/>
    </row>
    <row r="110" ht="15" customHeight="true" spans="1:7">
      <c r="A110" s="6" t="str">
        <f t="shared" si="11"/>
        <v>202307</v>
      </c>
      <c r="B110" s="6" t="s">
        <v>8</v>
      </c>
      <c r="C110" s="6" t="str">
        <f>"2023090126"</f>
        <v>2023090126</v>
      </c>
      <c r="D110" s="7">
        <v>58.5</v>
      </c>
      <c r="E110" s="7">
        <v>72.88</v>
      </c>
      <c r="F110" s="7">
        <f t="shared" si="6"/>
        <v>64.252</v>
      </c>
      <c r="G110" s="8"/>
    </row>
    <row r="111" ht="15" customHeight="true" spans="1:7">
      <c r="A111" s="6" t="str">
        <f t="shared" si="11"/>
        <v>202307</v>
      </c>
      <c r="B111" s="6" t="s">
        <v>8</v>
      </c>
      <c r="C111" s="6" t="str">
        <f>"2023090719"</f>
        <v>2023090719</v>
      </c>
      <c r="D111" s="7">
        <v>58.1</v>
      </c>
      <c r="E111" s="7">
        <v>75.64</v>
      </c>
      <c r="F111" s="7">
        <f t="shared" si="6"/>
        <v>65.116</v>
      </c>
      <c r="G111" s="8"/>
    </row>
    <row r="112" ht="15" customHeight="true" spans="1:7">
      <c r="A112" s="6" t="str">
        <f t="shared" si="11"/>
        <v>202307</v>
      </c>
      <c r="B112" s="6" t="s">
        <v>8</v>
      </c>
      <c r="C112" s="6" t="str">
        <f>"2023090320"</f>
        <v>2023090320</v>
      </c>
      <c r="D112" s="7">
        <v>56.4</v>
      </c>
      <c r="E112" s="7">
        <v>75.84</v>
      </c>
      <c r="F112" s="7">
        <f t="shared" si="6"/>
        <v>64.176</v>
      </c>
      <c r="G112" s="8"/>
    </row>
    <row r="113" ht="15" customHeight="true" spans="1:7">
      <c r="A113" s="6" t="str">
        <f t="shared" ref="A113" si="12">"202307"</f>
        <v>202307</v>
      </c>
      <c r="B113" s="6" t="s">
        <v>8</v>
      </c>
      <c r="C113" s="6" t="str">
        <f>"2023090211"</f>
        <v>2023090211</v>
      </c>
      <c r="D113" s="7">
        <v>53.5</v>
      </c>
      <c r="E113" s="7">
        <v>73.54</v>
      </c>
      <c r="F113" s="7">
        <f t="shared" si="6"/>
        <v>61.516</v>
      </c>
      <c r="G113" s="8"/>
    </row>
    <row r="114" customHeight="true" spans="6:6">
      <c r="F114" s="9"/>
    </row>
    <row r="115" customHeight="true" spans="6:6">
      <c r="F115" s="9"/>
    </row>
    <row r="116" customHeight="true" spans="6:6">
      <c r="F116" s="9"/>
    </row>
    <row r="117" customHeight="true" spans="6:6">
      <c r="F117" s="9"/>
    </row>
    <row r="118" customHeight="true" spans="6:6">
      <c r="F118" s="9"/>
    </row>
    <row r="119" customHeight="true" spans="6:6">
      <c r="F119" s="9"/>
    </row>
    <row r="120" customHeight="true" spans="6:6">
      <c r="F120" s="9"/>
    </row>
    <row r="121" customHeight="true" spans="6:6">
      <c r="F121" s="9"/>
    </row>
  </sheetData>
  <autoFilter ref="A2:D113">
    <extLst/>
  </autoFilter>
  <mergeCells count="1">
    <mergeCell ref="A1:G1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5695_6508162a9eb49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chaoyue</cp:lastModifiedBy>
  <dcterms:created xsi:type="dcterms:W3CDTF">2023-09-18T17:28:00Z</dcterms:created>
  <cp:lastPrinted>2023-10-22T14:05:00Z</cp:lastPrinted>
  <dcterms:modified xsi:type="dcterms:W3CDTF">2023-10-23T15:08:38Z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AD63203256AD4D9E8392078C8D0DC26A_13</vt:lpwstr>
  </property>
  <property fmtid="{D5CDD505-2E9C-101B-9397-08002B2CF9AE}" pid="3" name="KSOProductBuildVer">
    <vt:lpwstr>2052-11.8.2.10489</vt:lpwstr>
  </property>
</Properties>
</file>